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<sst xmlns="http://schemas.openxmlformats.org/spreadsheetml/2006/main" count="401" uniqueCount="366">
  <si>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</si>
  <si>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</si>
  <si>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</si>
  <si>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</si>
  <si>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</si>
  <si>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</si>
  <si>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</si>
  <si>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</si>
  <si>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</si>
  <si>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</si>
  <si>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</si>
  <si>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</si>
  <si>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</si>
  <si>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</si>
  <si>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</si>
  <si>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</si>
  <si>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</si>
  <si>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</si>
  <si>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</si>
  <si>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</si>
  <si>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</si>
  <si>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</si>
  <si>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</si>
  <si>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</si>
  <si>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</si>
  <si>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</si>
  <si>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</si>
  <si>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</si>
  <si>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</si>
  <si>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</si>
  <si>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</si>
  <si>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</si>
  <si>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</si>
  <si>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</si>
  <si>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</si>
  <si>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</si>
  <si>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</si>
  <si>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</si>
  <si>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</si>
  <si>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</si>
  <si>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</si>
  <si>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</si>
  <si>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</si>
  <si>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</si>
  <si>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</si>
  <si>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</si>
  <si>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</si>
  <si>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</si>
  <si>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</si>
  <si>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</si>
  <si>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</si>
  <si>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</si>
  <si>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</si>
  <si>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</si>
  <si>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</si>
  <si>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</si>
  <si>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</si>
  <si>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</si>
  <si>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</si>
  <si>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</si>
  <si>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</si>
  <si>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</si>
  <si>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</si>
  <si>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</si>
  <si>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</si>
  <si>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</si>
  <si>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</si>
  <si>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</si>
  <si>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</si>
  <si>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</si>
  <si>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</si>
  <si>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</si>
  <si>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</si>
  <si>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</si>
  <si>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</si>
  <si>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</si>
  <si>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</si>
  <si>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</si>
  <si>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</si>
  <si>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</si>
  <si>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</si>
  <si>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</si>
  <si>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</si>
  <si>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</si>
  <si>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</si>
  <si>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</si>
  <si>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</si>
  <si>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</si>
  <si>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</si>
  <si>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</si>
  <si>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</si>
  <si>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</si>
  <si>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</si>
  <si>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</si>
  <si>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</si>
  <si>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</si>
  <si>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</si>
  <si>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</si>
  <si>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</si>
  <si>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</si>
  <si>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</si>
  <si>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</si>
  <si>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</si>
  <si>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</si>
  <si>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</si>
  <si>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</si>
  <si>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</si>
  <si>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</si>
  <si>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</si>
  <si>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</si>
  <si>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</si>
  <si>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</si>
  <si>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</si>
  <si>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</si>
  <si>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</si>
  <si>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</si>
  <si>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</si>
  <si>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</si>
  <si>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</si>
  <si>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</si>
  <si>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</si>
  <si>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</si>
  <si>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</si>
  <si>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</si>
  <si>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</si>
  <si>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</si>
  <si>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</si>
  <si>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</si>
  <si>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</si>
  <si>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</si>
  <si>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</si>
  <si>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</si>
  <si>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</si>
  <si>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</si>
  <si>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</si>
  <si>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</si>
  <si>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</si>
  <si>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</si>
  <si>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</si>
  <si>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</si>
  <si>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</si>
  <si>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</si>
  <si>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</si>
  <si>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</si>
  <si>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</si>
  <si>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</si>
  <si>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</si>
  <si>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</si>
  <si>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</si>
  <si>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</si>
  <si>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</si>
  <si>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</si>
  <si>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</si>
  <si>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</si>
  <si>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</si>
  <si>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</si>
  <si>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</si>
  <si>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</si>
  <si>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</si>
  <si>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</si>
  <si>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</si>
  <si>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</si>
  <si>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</si>
  <si>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</si>
  <si>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</si>
  <si>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</si>
  <si>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</si>
  <si>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</si>
  <si>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</si>
  <si>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</si>
  <si>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</si>
  <si>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</si>
  <si>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</si>
  <si>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</si>
  <si>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</si>
  <si>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</si>
  <si>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</si>
  <si>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</si>
  <si>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</si>
  <si>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</si>
  <si>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</si>
  <si>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</si>
  <si>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</si>
  <si>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</si>
  <si>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</si>
  <si>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</si>
  <si>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</si>
  <si>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</si>
  <si>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</si>
  <si>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</si>
  <si>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</si>
  <si>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</si>
  <si>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</si>
  <si>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</si>
  <si>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</si>
  <si>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</si>
  <si>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</si>
  <si>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</si>
  <si>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</si>
  <si>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</si>
  <si>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</si>
  <si>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</si>
  <si>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</si>
  <si>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</si>
  <si>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</si>
  <si>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</si>
  <si>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</si>
  <si>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</si>
  <si>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</si>
  <si>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</si>
  <si>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</si>
  <si>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</si>
  <si>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</si>
  <si>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</si>
  <si>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</si>
  <si>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</si>
  <si>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</si>
  <si>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</si>
  <si>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</si>
  <si>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</si>
  <si>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</si>
  <si>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</si>
  <si>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</si>
  <si>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</si>
  <si>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</si>
  <si>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</si>
  <si>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</si>
  <si>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</si>
  <si>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</si>
  <si>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</si>
  <si>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</si>
  <si>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</si>
  <si>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</si>
  <si>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</si>
  <si>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</si>
  <si>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</si>
  <si>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</si>
  <si>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</si>
  <si>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</si>
  <si>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</si>
  <si>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</si>
  <si>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</si>
  <si>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</si>
  <si>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</si>
  <si>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</si>
  <si>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</si>
  <si>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</si>
  <si>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</si>
  <si>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</si>
  <si>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</si>
  <si>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</si>
  <si>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</si>
  <si>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</si>
  <si>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</si>
  <si>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</si>
  <si>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</si>
  <si>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</si>
  <si>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</si>
  <si>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</si>
  <si>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</si>
  <si>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</si>
  <si>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</si>
  <si>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</si>
  <si>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</si>
  <si>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</si>
  <si>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</si>
  <si>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</si>
  <si>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</si>
  <si>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</si>
  <si>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</si>
  <si>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</si>
  <si>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</si>
  <si>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</si>
  <si>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</si>
  <si>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</si>
  <si>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</si>
  <si>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</si>
  <si>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</si>
  <si>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</si>
  <si>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</si>
  <si>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</si>
  <si>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</si>
  <si>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</si>
  <si>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</si>
  <si>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</si>
  <si>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</si>
  <si>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</si>
  <si>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</si>
  <si>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</si>
  <si>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</si>
  <si>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</si>
  <si>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</si>
  <si>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</si>
  <si>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</si>
  <si>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</si>
  <si>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</si>
  <si>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</si>
  <si>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</si>
  <si>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</si>
  <si>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</si>
  <si>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</si>
  <si>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</si>
  <si>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</si>
  <si>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</si>
  <si>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</si>
  <si>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</si>
  <si>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</si>
  <si>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</si>
  <si>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</si>
  <si>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</si>
  <si>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</si>
  <si>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</si>
  <si>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</si>
  <si>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</si>
  <si>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</si>
  <si>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</si>
  <si>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</si>
  <si>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</si>
  <si>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</si>
  <si>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</si>
  <si>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</si>
  <si>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</si>
  <si>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</si>
  <si>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</si>
  <si>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</si>
  <si>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</si>
  <si>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</si>
  <si>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</si>
  <si>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</si>
  <si>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</si>
  <si>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</si>
  <si>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</si>
  <si>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</si>
  <si>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</si>
  <si>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</si>
  <si>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</si>
  <si>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</si>
  <si>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</si>
  <si>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</si>
  <si>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</si>
  <si>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</si>
  <si>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</si>
  <si>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</si>
  <si>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</si>
  <si>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</si>
  <si>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</si>
  <si>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</si>
  <si>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</si>
  <si>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</si>
  <si>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</si>
  <si>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</si>
  <si>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</si>
  <si>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</si>
  <si>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</si>
  <si>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</si>
  <si>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</si>
  <si>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</si>
  <si>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</si>
  <si>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</si>
  <si>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</si>
  <si>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</si>
  <si>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</si>
  <si>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</si>
  <si>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</si>
  <si>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CHELTUIELI IUNIE  2016</t>
  </si>
  <si>
    <t>CONT DE EXECUTIE VENITURI IUNIE  2016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</si>
</sst>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3" fontId="21" fillId="25" borderId="0" xfId="0" applyNumberFormat="1" applyFont="1" applyFill="1" applyBorder="1" applyAlignment="1">
      <alignment horizontal="center"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F7" sqref="F7"/>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365</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22"/>
      <c r="EF4" s="122"/>
      <c r="EG4" s="122"/>
      <c r="EH4" s="122"/>
      <c r="EI4" s="122"/>
      <c r="EJ4" s="120"/>
      <c r="EK4" s="120"/>
      <c r="EL4" s="120"/>
      <c r="EM4" s="120"/>
      <c r="EN4" s="120"/>
      <c r="EO4" s="120"/>
      <c r="EP4" s="120"/>
      <c r="EQ4" s="120"/>
      <c r="ER4" s="120"/>
      <c r="ES4" s="120"/>
      <c r="ET4" s="120"/>
      <c r="EU4" s="120"/>
      <c r="EV4" s="120"/>
      <c r="EW4" s="120"/>
      <c r="EX4" s="120"/>
      <c r="EY4" s="120"/>
      <c r="EZ4" s="120"/>
      <c r="FA4" s="120"/>
      <c r="FB4" s="120"/>
      <c r="FC4" s="120"/>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115517</v>
      </c>
      <c r="D7" s="42">
        <f>+D8+D54</f>
        <v>55314</v>
      </c>
      <c r="E7" s="42">
        <f>+E8+E54</f>
        <v>48342.25000000001</v>
      </c>
      <c r="F7" s="42">
        <f>+F8+F54</f>
        <v>8135.130000000002</v>
      </c>
      <c r="G7" s="42">
        <f>+G8+G54</f>
        <v>40207.12</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110131</v>
      </c>
      <c r="D8" s="42">
        <f>+D13+D41+D9</f>
        <v>54244</v>
      </c>
      <c r="E8" s="42">
        <f>+E13+E41+E9</f>
        <v>47040.560000000005</v>
      </c>
      <c r="F8" s="42">
        <f>+F13+F41+F9</f>
        <v>7884.810000000002</v>
      </c>
      <c r="G8" s="42">
        <f>+G13+G41+G9</f>
        <v>39155.75</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8" t="s">
        <v>345</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109846</v>
      </c>
      <c r="D13" s="42">
        <f>+D14+D22</f>
        <v>54103</v>
      </c>
      <c r="E13" s="42">
        <f>+E14+E22</f>
        <v>46871.21000000001</v>
      </c>
      <c r="F13" s="42">
        <f>+F14+F22</f>
        <v>7840.620000000003</v>
      </c>
      <c r="G13" s="42">
        <f>+G14+G22</f>
        <v>39030.59</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48299</v>
      </c>
      <c r="D14" s="42">
        <f>+D15</f>
        <v>23551</v>
      </c>
      <c r="E14" s="42">
        <f>+E15</f>
        <v>20904.41</v>
      </c>
      <c r="F14" s="42">
        <f>+F15</f>
        <v>3553.460000000002</v>
      </c>
      <c r="G14" s="42">
        <f>+G15</f>
        <v>17350.95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48299</v>
      </c>
      <c r="D15" s="42">
        <f>D16+D17+D19+D20+D21+D18</f>
        <v>23551</v>
      </c>
      <c r="E15" s="42">
        <f>E16+E17+E19+E20+E21+E18</f>
        <v>20904.41</v>
      </c>
      <c r="F15" s="42">
        <f>F16+F17+F19+F20+F21+F18</f>
        <v>3553.460000000002</v>
      </c>
      <c r="G15" s="42">
        <f>G16+G17+G19+G20+G21+G18</f>
        <v>17350.95</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48299</v>
      </c>
      <c r="D16" s="43">
        <v>23551</v>
      </c>
      <c r="E16" s="43">
        <v>17410.7</v>
      </c>
      <c r="F16" s="43">
        <f>E16-G16</f>
        <v>2988.9900000000016</v>
      </c>
      <c r="G16" s="43">
        <v>14421.71</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555.44</v>
      </c>
      <c r="F17" s="43">
        <f>E17-G17</f>
        <v>82.68000000000006</v>
      </c>
      <c r="G17" s="43">
        <v>472.76</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2938.34</v>
      </c>
      <c r="F19" s="43">
        <f>E19-G19</f>
        <v>481.78999999999996</v>
      </c>
      <c r="G19" s="43">
        <v>2456.55</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v>-0.07</v>
      </c>
      <c r="F20" s="43">
        <f>E20-G20</f>
        <v>0</v>
      </c>
      <c r="G20" s="43">
        <v>-0.07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61547</v>
      </c>
      <c r="D22" s="42">
        <f>D23+D29+D40+D30+D31+D32+D33+D34+D35+D36+D37+D38+D39</f>
        <v>30552</v>
      </c>
      <c r="E22" s="42">
        <f>E23+E29+E40+E30+E31+E32+E33+E34+E35+E36+E37+E38+E39</f>
        <v>25966.800000000003</v>
      </c>
      <c r="F22" s="42">
        <f>F23+F29+F40+F30+F31+F32+F33+F34+F35+F36+F37+F38+F39</f>
        <v>4287.160000000001</v>
      </c>
      <c r="G22" s="42">
        <f>G23+G29+G40+G30+G31+G32+G33+G34+G35+G36+G37+G38+G39</f>
        <v>21679.639999999996</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60772</v>
      </c>
      <c r="D23" s="42">
        <f>D24+D25+D26+D27+D28</f>
        <v>30180</v>
      </c>
      <c r="E23" s="42">
        <f>E24+E25+E26+E27+E28</f>
        <v>25445.489999999998</v>
      </c>
      <c r="F23" s="42">
        <f>F24+F25+F26+F27+F28</f>
        <v>4143.9400000000005</v>
      </c>
      <c r="G23" s="42">
        <f>G24+G25+G26+G27+G28</f>
        <v>21301.55</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60772</v>
      </c>
      <c r="D24" s="43">
        <v>30180</v>
      </c>
      <c r="E24" s="43">
        <v>18053.73</v>
      </c>
      <c r="F24" s="43">
        <f>E24-G24</f>
        <v>2768.75</v>
      </c>
      <c r="G24" s="43">
        <v>15284.98</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2966.73</v>
      </c>
      <c r="F25" s="43">
        <f>E25-G25</f>
        <v>639.5700000000002</v>
      </c>
      <c r="G25" s="43">
        <v>2327.16</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2.46</v>
      </c>
      <c r="F26" s="43">
        <f>E26-G26</f>
        <v>0.2799999999999998</v>
      </c>
      <c r="G26" s="43">
        <v>2.18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4422.57</v>
      </c>
      <c r="F27" s="43">
        <f>E27-G27</f>
        <v>735.3399999999997</v>
      </c>
      <c r="G27" s="43">
        <v>3687.23</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4</v>
      </c>
      <c r="E31" s="43">
        <v>3.13</v>
      </c>
      <c r="F31" s="43">
        <f>E31-G31</f>
        <v>0.45999999999999996</v>
      </c>
      <c r="G31" s="43">
        <v>2.67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73</v>
      </c>
      <c r="E32" s="43">
        <v>45.52</v>
      </c>
      <c r="F32" s="43">
        <f>E32-G32</f>
        <v>4.520000000000003</v>
      </c>
      <c r="G32" s="43">
        <v>41</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v>0.06</v>
      </c>
      <c r="F35" s="43">
        <f>E35-G35</f>
        <v>0.009999999999999995</v>
      </c>
      <c r="G35" s="43">
        <v>0.05</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f>E36-G36</f>
        <v>0</v>
      </c>
      <c r="G36" s="43">
        <v>0.04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37</v>
      </c>
      <c r="E37" s="43">
        <v>87.49</v>
      </c>
      <c r="F37" s="43">
        <f>E37-G37</f>
        <v>0.9899999999999949</v>
      </c>
      <c r="G37" s="43">
        <v>86.5</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257</v>
      </c>
      <c r="E38" s="43">
        <v>281.19</v>
      </c>
      <c r="F38" s="43">
        <f>E38-G38</f>
        <v>90.07</v>
      </c>
      <c r="G38" s="43">
        <v>191.12</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3"/>
      <c r="E39" s="43">
        <v>103.88</v>
      </c>
      <c r="F39" s="43">
        <f>E39-G39</f>
        <v>47.169999999999995</v>
      </c>
      <c r="G39" s="43">
        <v>56.71</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285</v>
      </c>
      <c r="D41" s="42">
        <f>+D42+D47</f>
        <v>141</v>
      </c>
      <c r="E41" s="42">
        <f>+E42+E47</f>
        <v>169.35</v>
      </c>
      <c r="F41" s="42">
        <f>+F42+F47</f>
        <v>44.19</v>
      </c>
      <c r="G41" s="42">
        <f>+G42+G47</f>
        <v>125.16</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285</v>
      </c>
      <c r="D47" s="42">
        <f>+D48+D52</f>
        <v>141</v>
      </c>
      <c r="E47" s="42">
        <f>+E48+E52</f>
        <v>169.35</v>
      </c>
      <c r="F47" s="42">
        <f>+F48+F52</f>
        <v>44.19</v>
      </c>
      <c r="G47" s="42">
        <f>+G48+G52</f>
        <v>125.16</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285</v>
      </c>
      <c r="D48" s="42">
        <f>D51+D49+D50</f>
        <v>141</v>
      </c>
      <c r="E48" s="42">
        <f>E51+E49+E50</f>
        <v>169.35</v>
      </c>
      <c r="F48" s="42">
        <f>F51+F49+F50</f>
        <v>44.19</v>
      </c>
      <c r="G48" s="42">
        <f>G51+G49+G50</f>
        <v>125.16</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347</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348</v>
      </c>
      <c r="B50" s="109" t="s">
        <v>349</v>
      </c>
      <c r="C50" s="42"/>
      <c r="D50" s="42"/>
      <c r="E50" s="42">
        <v>99.36</v>
      </c>
      <c r="F50" s="43">
        <f>E50-G50</f>
        <v>14.950000000000003</v>
      </c>
      <c r="G50" s="42">
        <v>84.41</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285</v>
      </c>
      <c r="D51" s="43">
        <v>141</v>
      </c>
      <c r="E51" s="43">
        <v>69.99</v>
      </c>
      <c r="F51" s="43">
        <f>E51-G51</f>
        <v>29.239999999999995</v>
      </c>
      <c r="G51" s="43">
        <v>40.75</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5386</v>
      </c>
      <c r="D54" s="42">
        <f>+D55</f>
        <v>1070</v>
      </c>
      <c r="E54" s="42">
        <f>+E55</f>
        <v>1301.69</v>
      </c>
      <c r="F54" s="42">
        <f>+F55</f>
        <v>250.32000000000008</v>
      </c>
      <c r="G54" s="42">
        <f>+G55</f>
        <v>1051.37</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5386</v>
      </c>
      <c r="D55" s="42">
        <f>+D56+D67</f>
        <v>1070</v>
      </c>
      <c r="E55" s="42">
        <f>+E56+E67</f>
        <v>1301.69</v>
      </c>
      <c r="F55" s="42">
        <f>+F56+F67</f>
        <v>250.32000000000008</v>
      </c>
      <c r="G55" s="42">
        <f>+G56+G67</f>
        <v>1051.37</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4713</v>
      </c>
      <c r="D56" s="42">
        <f>D57+D58+D59+D60+D62+D63+D64+D65+D61+D66</f>
        <v>686</v>
      </c>
      <c r="E56" s="42">
        <f>E57+E58+E59+E60+E62+E63+E64+E65+E61+E66</f>
        <v>771.04</v>
      </c>
      <c r="F56" s="42">
        <f>F57+F58+F59+F60+F62+F63+F64+F65+F61+F66</f>
        <v>142.93000000000004</v>
      </c>
      <c r="G56" s="42">
        <f>G57+G58+G59+G60+G62+G63+G64+G65+G61+G66</f>
        <v>628.11</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23</v>
      </c>
      <c r="E58" s="43">
        <v>460.97</v>
      </c>
      <c r="F58" s="43">
        <f>E58-G58</f>
        <v>89.34000000000003</v>
      </c>
      <c r="G58" s="43">
        <v>371.63</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v>3421</v>
      </c>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668</v>
      </c>
      <c r="D60" s="43">
        <v>339</v>
      </c>
      <c r="E60" s="43">
        <v>306.64</v>
      </c>
      <c r="F60" s="43">
        <f>E60-G60</f>
        <v>53.03999999999999</v>
      </c>
      <c r="G60" s="43">
        <v>253.6</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10</v>
      </c>
      <c r="D65" s="43">
        <v>6</v>
      </c>
      <c r="E65" s="43">
        <v>3.43</v>
      </c>
      <c r="F65" s="43">
        <f>E65-G65</f>
        <v>0.5500000000000003</v>
      </c>
      <c r="G65" s="43">
        <v>2.88</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566</v>
      </c>
      <c r="D66" s="43">
        <v>318</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673</v>
      </c>
      <c r="D67" s="42">
        <f>+D68+D69+D70+D71+D72+D73+D74+D75</f>
        <v>384</v>
      </c>
      <c r="E67" s="42">
        <f>+E68+E69+E70+E71+E72+E73+E74+E75</f>
        <v>530.6500000000001</v>
      </c>
      <c r="F67" s="42">
        <f>+F68+F69+F70+F71+F72+F73+F74+F75</f>
        <v>107.39000000000004</v>
      </c>
      <c r="G67" s="42">
        <f>+G68+G69+G70+G71+G72+G73+G74+G75</f>
        <v>423.26</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1.05</v>
      </c>
      <c r="F70" s="43">
        <f>E70-G70</f>
        <v>0.17000000000000004</v>
      </c>
      <c r="G70" s="43">
        <v>0.88</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0.06</v>
      </c>
      <c r="F71" s="43">
        <f>E71-G71</f>
        <v>0</v>
      </c>
      <c r="G71" s="43">
        <v>0.06</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527.7</v>
      </c>
      <c r="F72" s="43">
        <f>E72-G72</f>
        <v>106.77000000000004</v>
      </c>
      <c r="G72" s="43">
        <v>420.93</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672</v>
      </c>
      <c r="D73" s="43">
        <v>383</v>
      </c>
      <c r="E73" s="43"/>
      <c r="F73" s="43"/>
      <c r="G73" s="43"/>
      <c r="AP73" s="2"/>
      <c r="BP73" s="2"/>
      <c r="BQ73" s="2"/>
      <c r="BR73" s="2"/>
      <c r="CJ73" s="2"/>
    </row>
    <row r="74" spans="1:172" s="26" customFormat="1" ht="51">
      <c r="A74" s="45" t="s">
        <v>134</v>
      </c>
      <c r="B74" s="55" t="s">
        <v>135</v>
      </c>
      <c r="C74" s="42">
        <v>1</v>
      </c>
      <c r="D74" s="43">
        <v>1</v>
      </c>
      <c r="E74" s="43">
        <v>1.84</v>
      </c>
      <c r="F74" s="43">
        <f>E74-G74</f>
        <v>0.4500000000000002</v>
      </c>
      <c r="G74" s="43">
        <v>1.39</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2"/>
      <c r="B76" s="105"/>
      <c r="C76" s="103"/>
      <c r="D76" s="104"/>
      <c r="E76" s="104"/>
      <c r="F76" s="104"/>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1" t="s">
        <v>138</v>
      </c>
      <c r="B78" s="121"/>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361</v>
      </c>
      <c r="C80" s="117"/>
      <c r="D80" s="117"/>
      <c r="E80" s="27" t="s">
        <v>362</v>
      </c>
      <c r="F80" s="117"/>
      <c r="G80" s="117"/>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360</v>
      </c>
      <c r="C81" s="117"/>
      <c r="D81" s="117"/>
      <c r="E81" s="27" t="s">
        <v>363</v>
      </c>
      <c r="F81" s="117"/>
      <c r="G81" s="117"/>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70:F72 F59:G69 F44:G45 D16:G21 C54:G55 C47:G47 D51:G51 E73:G75 D24:G40" name="Zonă1"/>
  </protectedRanges>
  <mergeCells count="32">
    <mergeCell ref="ET4:EX4"/>
    <mergeCell ref="EY4:FC4"/>
    <mergeCell ref="A78:B78"/>
    <mergeCell ref="DZ4:ED4"/>
    <mergeCell ref="EE4:EI4"/>
    <mergeCell ref="EJ4:EN4"/>
    <mergeCell ref="EO4:ES4"/>
    <mergeCell ref="DF4:DJ4"/>
    <mergeCell ref="DK4:DO4"/>
    <mergeCell ref="CG4:CK4"/>
    <mergeCell ref="DP4:DT4"/>
    <mergeCell ref="DU4:DY4"/>
    <mergeCell ref="CL4:CP4"/>
    <mergeCell ref="CQ4:CU4"/>
    <mergeCell ref="CV4:CZ4"/>
    <mergeCell ref="DA4:DE4"/>
    <mergeCell ref="AS4:AW4"/>
    <mergeCell ref="AX4:BB4"/>
    <mergeCell ref="BC4:BG4"/>
    <mergeCell ref="BH4:BL4"/>
    <mergeCell ref="BM4:BQ4"/>
    <mergeCell ref="BR4:BV4"/>
    <mergeCell ref="BW4:CA4"/>
    <mergeCell ref="CB4:CF4"/>
    <mergeCell ref="H4:I4"/>
    <mergeCell ref="J4:N4"/>
    <mergeCell ref="O4:S4"/>
    <mergeCell ref="T4:X4"/>
    <mergeCell ref="Y4:AC4"/>
    <mergeCell ref="AD4:AH4"/>
    <mergeCell ref="AI4:AM4"/>
    <mergeCell ref="AN4:AR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K10" sqref="K10"/>
    </sheetView>
  </sheetViews>
  <sheetFormatPr defaultColWidth="9.140625" defaultRowHeight="12.75"/>
  <cols>
    <col min="1" max="1" width="14.00390625" style="110"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364</v>
      </c>
      <c r="C1" s="59"/>
    </row>
    <row r="2" spans="2:3" ht="12.75">
      <c r="B2" s="59"/>
      <c r="C2" s="59"/>
    </row>
    <row r="3" spans="2:4" ht="12.75">
      <c r="B3" s="59"/>
      <c r="C3" s="59"/>
      <c r="D3" s="30"/>
    </row>
    <row r="4" spans="4:8" ht="12.75">
      <c r="D4" s="60"/>
      <c r="E4" s="60"/>
      <c r="F4" s="61"/>
      <c r="G4" s="62"/>
      <c r="H4" s="118" t="s">
        <v>140</v>
      </c>
    </row>
    <row r="5" spans="1:8" s="114" customFormat="1" ht="89.25">
      <c r="A5" s="111" t="s">
        <v>1</v>
      </c>
      <c r="B5" s="24" t="s">
        <v>2</v>
      </c>
      <c r="C5" s="24"/>
      <c r="D5" s="24" t="s">
        <v>141</v>
      </c>
      <c r="E5" s="5" t="s">
        <v>142</v>
      </c>
      <c r="F5" s="5" t="s">
        <v>143</v>
      </c>
      <c r="G5" s="24" t="s">
        <v>144</v>
      </c>
      <c r="H5" s="24" t="s">
        <v>145</v>
      </c>
    </row>
    <row r="6" spans="1:8" ht="12.75">
      <c r="A6" s="68"/>
      <c r="B6" s="6" t="s">
        <v>146</v>
      </c>
      <c r="C6" s="6"/>
      <c r="D6" s="63">
        <v>1</v>
      </c>
      <c r="E6" s="63">
        <v>2</v>
      </c>
      <c r="F6" s="63">
        <v>3</v>
      </c>
      <c r="G6" s="63">
        <v>4</v>
      </c>
      <c r="H6" s="63" t="s">
        <v>147</v>
      </c>
    </row>
    <row r="7" spans="1:12" s="11" customFormat="1" ht="12.75">
      <c r="A7" s="68" t="s">
        <v>148</v>
      </c>
      <c r="B7" s="64" t="s">
        <v>149</v>
      </c>
      <c r="C7" s="65">
        <f aca="true" t="shared" si="0" ref="C7:H7">+C8+C13</f>
        <v>0</v>
      </c>
      <c r="D7" s="65">
        <f t="shared" si="0"/>
        <v>202069.52</v>
      </c>
      <c r="E7" s="65">
        <f t="shared" si="0"/>
        <v>207733.79</v>
      </c>
      <c r="F7" s="65">
        <f t="shared" si="0"/>
        <v>118296.07</v>
      </c>
      <c r="G7" s="65">
        <f t="shared" si="0"/>
        <v>117560.07999999999</v>
      </c>
      <c r="H7" s="65">
        <f t="shared" si="0"/>
        <v>20521.040000000008</v>
      </c>
      <c r="I7" s="65">
        <f>+I8+I13</f>
        <v>97039.03999999998</v>
      </c>
      <c r="J7" s="8"/>
      <c r="K7" s="8"/>
      <c r="L7" s="8"/>
    </row>
    <row r="8" spans="1:12" s="11" customFormat="1" ht="12.75">
      <c r="A8" s="68" t="s">
        <v>150</v>
      </c>
      <c r="B8" s="66" t="s">
        <v>151</v>
      </c>
      <c r="C8" s="67">
        <f aca="true" t="shared" si="1" ref="C8:H8">+C9+C10+C12+C11</f>
        <v>0</v>
      </c>
      <c r="D8" s="67">
        <f t="shared" si="1"/>
        <v>202069.52</v>
      </c>
      <c r="E8" s="67">
        <f t="shared" si="1"/>
        <v>207733.79</v>
      </c>
      <c r="F8" s="67">
        <f t="shared" si="1"/>
        <v>118296.07</v>
      </c>
      <c r="G8" s="67">
        <f t="shared" si="1"/>
        <v>117560.07999999999</v>
      </c>
      <c r="H8" s="67">
        <f t="shared" si="1"/>
        <v>20521.040000000008</v>
      </c>
      <c r="I8" s="67">
        <f>+I9+I10+I12+I11</f>
        <v>97039.03999999998</v>
      </c>
      <c r="J8" s="8"/>
      <c r="K8" s="8"/>
      <c r="L8" s="8"/>
    </row>
    <row r="9" spans="1:12" s="11" customFormat="1" ht="15" customHeight="1">
      <c r="A9" s="68" t="s">
        <v>152</v>
      </c>
      <c r="B9" s="66" t="s">
        <v>153</v>
      </c>
      <c r="C9" s="67">
        <f aca="true" t="shared" si="2" ref="C9:H9">+C21</f>
        <v>0</v>
      </c>
      <c r="D9" s="67">
        <f t="shared" si="2"/>
        <v>0</v>
      </c>
      <c r="E9" s="67">
        <f t="shared" si="2"/>
        <v>2228.38</v>
      </c>
      <c r="F9" s="67">
        <f t="shared" si="2"/>
        <v>1165.29</v>
      </c>
      <c r="G9" s="67">
        <f t="shared" si="2"/>
        <v>1104.99</v>
      </c>
      <c r="H9" s="67">
        <f t="shared" si="2"/>
        <v>185.81000000000006</v>
      </c>
      <c r="I9" s="67">
        <f>+I21</f>
        <v>919.18</v>
      </c>
      <c r="J9" s="8"/>
      <c r="K9" s="8"/>
      <c r="L9" s="8"/>
    </row>
    <row r="10" spans="1:12" s="11" customFormat="1" ht="12.75" customHeight="1">
      <c r="A10" s="68" t="s">
        <v>154</v>
      </c>
      <c r="B10" s="66" t="s">
        <v>155</v>
      </c>
      <c r="C10" s="67">
        <f aca="true" t="shared" si="3" ref="C10:H10">+C34</f>
        <v>0</v>
      </c>
      <c r="D10" s="67">
        <f t="shared" si="3"/>
        <v>202069.52</v>
      </c>
      <c r="E10" s="67">
        <f t="shared" si="3"/>
        <v>198513.41</v>
      </c>
      <c r="F10" s="67">
        <f t="shared" si="3"/>
        <v>113794.78000000001</v>
      </c>
      <c r="G10" s="67">
        <f t="shared" si="3"/>
        <v>113152.03999999998</v>
      </c>
      <c r="H10" s="67">
        <f t="shared" si="3"/>
        <v>19803.710000000006</v>
      </c>
      <c r="I10" s="67">
        <f>+I34</f>
        <v>93348.32999999999</v>
      </c>
      <c r="J10" s="8"/>
      <c r="K10" s="8"/>
      <c r="L10" s="8"/>
    </row>
    <row r="11" spans="1:12" s="11" customFormat="1" ht="12.75" customHeight="1">
      <c r="A11" s="68" t="s">
        <v>156</v>
      </c>
      <c r="B11" s="66" t="s">
        <v>157</v>
      </c>
      <c r="C11" s="67">
        <f aca="true" t="shared" si="4" ref="C11:H11">+C60</f>
        <v>0</v>
      </c>
      <c r="D11" s="67">
        <f t="shared" si="4"/>
        <v>0</v>
      </c>
      <c r="E11" s="67">
        <f t="shared" si="4"/>
        <v>0</v>
      </c>
      <c r="F11" s="67">
        <f t="shared" si="4"/>
        <v>0</v>
      </c>
      <c r="G11" s="67">
        <f t="shared" si="4"/>
        <v>0</v>
      </c>
      <c r="H11" s="67">
        <f t="shared" si="4"/>
        <v>0</v>
      </c>
      <c r="I11" s="67">
        <f>+I60</f>
        <v>0</v>
      </c>
      <c r="J11" s="8"/>
      <c r="K11" s="8"/>
      <c r="L11" s="8"/>
    </row>
    <row r="12" spans="1:12" s="11" customFormat="1" ht="12.75">
      <c r="A12" s="68" t="s">
        <v>158</v>
      </c>
      <c r="B12" s="66" t="s">
        <v>159</v>
      </c>
      <c r="C12" s="67">
        <f aca="true" t="shared" si="5" ref="C12:H12">+C17</f>
        <v>0</v>
      </c>
      <c r="D12" s="67">
        <f t="shared" si="5"/>
        <v>0</v>
      </c>
      <c r="E12" s="67">
        <f t="shared" si="5"/>
        <v>6992</v>
      </c>
      <c r="F12" s="67">
        <f t="shared" si="5"/>
        <v>3336</v>
      </c>
      <c r="G12" s="67">
        <f t="shared" si="5"/>
        <v>3303.05</v>
      </c>
      <c r="H12" s="67">
        <f t="shared" si="5"/>
        <v>531.5200000000002</v>
      </c>
      <c r="I12" s="67">
        <f>+I17</f>
        <v>2771.5299999999997</v>
      </c>
      <c r="J12" s="8"/>
      <c r="K12" s="8"/>
      <c r="L12" s="8"/>
    </row>
    <row r="13" spans="1:12" s="11" customFormat="1" ht="12.75">
      <c r="A13" s="68" t="s">
        <v>160</v>
      </c>
      <c r="B13" s="66" t="s">
        <v>161</v>
      </c>
      <c r="C13" s="67">
        <f aca="true" t="shared" si="6" ref="C13:I13">+C14</f>
        <v>0</v>
      </c>
      <c r="D13" s="67">
        <f t="shared" si="6"/>
        <v>0</v>
      </c>
      <c r="E13" s="67">
        <f t="shared" si="6"/>
        <v>0</v>
      </c>
      <c r="F13" s="67">
        <f t="shared" si="6"/>
        <v>0</v>
      </c>
      <c r="G13" s="67">
        <f t="shared" si="6"/>
        <v>0</v>
      </c>
      <c r="H13" s="67">
        <f t="shared" si="6"/>
        <v>0</v>
      </c>
      <c r="I13" s="67">
        <f t="shared" si="6"/>
        <v>0</v>
      </c>
      <c r="J13" s="8"/>
      <c r="K13" s="8"/>
      <c r="L13" s="8"/>
    </row>
    <row r="14" spans="1:12" s="11" customFormat="1" ht="12.75">
      <c r="A14" s="68" t="s">
        <v>162</v>
      </c>
      <c r="B14" s="66" t="s">
        <v>163</v>
      </c>
      <c r="C14" s="67">
        <f aca="true" t="shared" si="7" ref="C14:H14">+C18</f>
        <v>0</v>
      </c>
      <c r="D14" s="67">
        <f t="shared" si="7"/>
        <v>0</v>
      </c>
      <c r="E14" s="67">
        <f t="shared" si="7"/>
        <v>0</v>
      </c>
      <c r="F14" s="67">
        <f t="shared" si="7"/>
        <v>0</v>
      </c>
      <c r="G14" s="67">
        <f t="shared" si="7"/>
        <v>0</v>
      </c>
      <c r="H14" s="67">
        <f t="shared" si="7"/>
        <v>0</v>
      </c>
      <c r="I14" s="67">
        <f>+I18</f>
        <v>0</v>
      </c>
      <c r="J14" s="8"/>
      <c r="K14" s="8"/>
      <c r="L14" s="8"/>
    </row>
    <row r="15" spans="1:12" s="11" customFormat="1" ht="12.75">
      <c r="A15" s="68" t="s">
        <v>164</v>
      </c>
      <c r="B15" s="66" t="s">
        <v>165</v>
      </c>
      <c r="C15" s="67">
        <f aca="true" t="shared" si="8" ref="C15:H15">+C16+C18</f>
        <v>0</v>
      </c>
      <c r="D15" s="67">
        <f t="shared" si="8"/>
        <v>202069.52</v>
      </c>
      <c r="E15" s="67">
        <f t="shared" si="8"/>
        <v>207733.79</v>
      </c>
      <c r="F15" s="67">
        <f t="shared" si="8"/>
        <v>118296.07</v>
      </c>
      <c r="G15" s="67">
        <f t="shared" si="8"/>
        <v>117560.07999999999</v>
      </c>
      <c r="H15" s="67">
        <f t="shared" si="8"/>
        <v>20521.040000000008</v>
      </c>
      <c r="I15" s="67">
        <f>+I16+I18</f>
        <v>97039.03999999998</v>
      </c>
      <c r="J15" s="8"/>
      <c r="K15" s="8"/>
      <c r="L15" s="8"/>
    </row>
    <row r="16" spans="1:12" s="11" customFormat="1" ht="12.75">
      <c r="A16" s="68" t="s">
        <v>166</v>
      </c>
      <c r="B16" s="66" t="s">
        <v>151</v>
      </c>
      <c r="C16" s="67">
        <f aca="true" t="shared" si="9" ref="C16:H16">+C21+C34+C17+C60</f>
        <v>0</v>
      </c>
      <c r="D16" s="67">
        <f t="shared" si="9"/>
        <v>202069.52</v>
      </c>
      <c r="E16" s="67">
        <f t="shared" si="9"/>
        <v>207733.79</v>
      </c>
      <c r="F16" s="67">
        <f t="shared" si="9"/>
        <v>118296.07</v>
      </c>
      <c r="G16" s="67">
        <f t="shared" si="9"/>
        <v>117560.07999999999</v>
      </c>
      <c r="H16" s="67">
        <f t="shared" si="9"/>
        <v>20521.040000000008</v>
      </c>
      <c r="I16" s="67">
        <f>+I21+I34+I17+I60</f>
        <v>97039.03999999998</v>
      </c>
      <c r="J16" s="8"/>
      <c r="K16" s="8"/>
      <c r="L16" s="8"/>
    </row>
    <row r="17" spans="1:12" s="11" customFormat="1" ht="12.75">
      <c r="A17" s="68" t="s">
        <v>167</v>
      </c>
      <c r="B17" s="66" t="s">
        <v>159</v>
      </c>
      <c r="C17" s="67">
        <f aca="true" t="shared" si="10" ref="C17:H17">+C145</f>
        <v>0</v>
      </c>
      <c r="D17" s="67">
        <f t="shared" si="10"/>
        <v>0</v>
      </c>
      <c r="E17" s="67">
        <f t="shared" si="10"/>
        <v>6992</v>
      </c>
      <c r="F17" s="67">
        <f t="shared" si="10"/>
        <v>3336</v>
      </c>
      <c r="G17" s="67">
        <f t="shared" si="10"/>
        <v>3303.05</v>
      </c>
      <c r="H17" s="67">
        <f t="shared" si="10"/>
        <v>531.5200000000002</v>
      </c>
      <c r="I17" s="67">
        <f>+I145</f>
        <v>2771.5299999999997</v>
      </c>
      <c r="J17" s="8"/>
      <c r="K17" s="8"/>
      <c r="L17" s="8"/>
    </row>
    <row r="18" spans="1:12" s="11" customFormat="1" ht="15.75" customHeight="1">
      <c r="A18" s="68" t="s">
        <v>168</v>
      </c>
      <c r="B18" s="66" t="s">
        <v>161</v>
      </c>
      <c r="C18" s="67">
        <f aca="true" t="shared" si="11" ref="C18:H18">+C63</f>
        <v>0</v>
      </c>
      <c r="D18" s="67">
        <f t="shared" si="11"/>
        <v>0</v>
      </c>
      <c r="E18" s="67">
        <f t="shared" si="11"/>
        <v>0</v>
      </c>
      <c r="F18" s="67">
        <f t="shared" si="11"/>
        <v>0</v>
      </c>
      <c r="G18" s="67">
        <f t="shared" si="11"/>
        <v>0</v>
      </c>
      <c r="H18" s="67">
        <f t="shared" si="11"/>
        <v>0</v>
      </c>
      <c r="I18" s="67">
        <f>+I63</f>
        <v>0</v>
      </c>
      <c r="J18" s="8"/>
      <c r="K18" s="8"/>
      <c r="L18" s="8"/>
    </row>
    <row r="19" spans="1:12" s="11" customFormat="1" ht="12.75">
      <c r="A19" s="68" t="s">
        <v>169</v>
      </c>
      <c r="B19" s="66" t="s">
        <v>170</v>
      </c>
      <c r="C19" s="67">
        <f aca="true" t="shared" si="12" ref="C19:H19">+C20+C63</f>
        <v>0</v>
      </c>
      <c r="D19" s="67">
        <f t="shared" si="12"/>
        <v>202069.52</v>
      </c>
      <c r="E19" s="67">
        <f t="shared" si="12"/>
        <v>200741.79</v>
      </c>
      <c r="F19" s="67">
        <f t="shared" si="12"/>
        <v>114960.07</v>
      </c>
      <c r="G19" s="67">
        <f t="shared" si="12"/>
        <v>114257.02999999998</v>
      </c>
      <c r="H19" s="67">
        <f t="shared" si="12"/>
        <v>19989.520000000008</v>
      </c>
      <c r="I19" s="67">
        <f>+I20+I63</f>
        <v>94267.50999999998</v>
      </c>
      <c r="J19" s="8"/>
      <c r="K19" s="8"/>
      <c r="L19" s="8"/>
    </row>
    <row r="20" spans="1:12" s="11" customFormat="1" ht="12.75">
      <c r="A20" s="68" t="s">
        <v>171</v>
      </c>
      <c r="B20" s="66" t="s">
        <v>151</v>
      </c>
      <c r="C20" s="67">
        <f aca="true" t="shared" si="13" ref="C20:H20">+C21+C34+C60</f>
        <v>0</v>
      </c>
      <c r="D20" s="67">
        <f t="shared" si="13"/>
        <v>202069.52</v>
      </c>
      <c r="E20" s="67">
        <f t="shared" si="13"/>
        <v>200741.79</v>
      </c>
      <c r="F20" s="67">
        <f t="shared" si="13"/>
        <v>114960.07</v>
      </c>
      <c r="G20" s="67">
        <f t="shared" si="13"/>
        <v>114257.02999999998</v>
      </c>
      <c r="H20" s="67">
        <f t="shared" si="13"/>
        <v>19989.520000000008</v>
      </c>
      <c r="I20" s="67">
        <f>+I21+I34+I60</f>
        <v>94267.50999999998</v>
      </c>
      <c r="J20" s="8"/>
      <c r="K20" s="8"/>
      <c r="L20" s="8"/>
    </row>
    <row r="21" spans="1:12" s="11" customFormat="1" ht="12.75">
      <c r="A21" s="68" t="s">
        <v>172</v>
      </c>
      <c r="B21" s="66" t="s">
        <v>153</v>
      </c>
      <c r="C21" s="67">
        <f aca="true" t="shared" si="14" ref="C21:H21">+C22+C28</f>
        <v>0</v>
      </c>
      <c r="D21" s="67">
        <f t="shared" si="14"/>
        <v>0</v>
      </c>
      <c r="E21" s="67">
        <f t="shared" si="14"/>
        <v>2228.38</v>
      </c>
      <c r="F21" s="67">
        <f t="shared" si="14"/>
        <v>1165.29</v>
      </c>
      <c r="G21" s="67">
        <f t="shared" si="14"/>
        <v>1104.99</v>
      </c>
      <c r="H21" s="67">
        <f t="shared" si="14"/>
        <v>185.81000000000006</v>
      </c>
      <c r="I21" s="67">
        <f>+I22+I28</f>
        <v>919.18</v>
      </c>
      <c r="J21" s="8"/>
      <c r="K21" s="8"/>
      <c r="L21" s="8"/>
    </row>
    <row r="22" spans="1:12" s="11" customFormat="1" ht="12.75">
      <c r="A22" s="68" t="s">
        <v>173</v>
      </c>
      <c r="B22" s="66" t="s">
        <v>174</v>
      </c>
      <c r="C22" s="67">
        <f aca="true" t="shared" si="15" ref="C22:H22">C23+C24+C25+C26+C27</f>
        <v>0</v>
      </c>
      <c r="D22" s="67">
        <f t="shared" si="15"/>
        <v>0</v>
      </c>
      <c r="E22" s="67">
        <f t="shared" si="15"/>
        <v>1836.6100000000001</v>
      </c>
      <c r="F22" s="67">
        <f t="shared" si="15"/>
        <v>951.4299999999998</v>
      </c>
      <c r="G22" s="67">
        <f t="shared" si="15"/>
        <v>898.77</v>
      </c>
      <c r="H22" s="67">
        <f t="shared" si="15"/>
        <v>150.04000000000005</v>
      </c>
      <c r="I22" s="67">
        <f>I23+I24+I25+I26+I27</f>
        <v>748.7299999999999</v>
      </c>
      <c r="J22" s="8"/>
      <c r="K22" s="8"/>
      <c r="L22" s="8"/>
    </row>
    <row r="23" spans="1:12" ht="12.75">
      <c r="A23" s="78" t="s">
        <v>175</v>
      </c>
      <c r="B23" s="69" t="s">
        <v>339</v>
      </c>
      <c r="C23" s="70"/>
      <c r="D23" s="10"/>
      <c r="E23" s="10">
        <v>1807.03</v>
      </c>
      <c r="F23" s="10">
        <v>933.18</v>
      </c>
      <c r="G23" s="7">
        <v>880.49</v>
      </c>
      <c r="H23" s="7">
        <f>G23-I23</f>
        <v>145.81000000000006</v>
      </c>
      <c r="I23" s="7">
        <v>734.68</v>
      </c>
      <c r="J23" s="8"/>
      <c r="K23" s="8"/>
      <c r="L23" s="8"/>
    </row>
    <row r="24" spans="1:12" ht="12.75" customHeight="1">
      <c r="A24" s="78" t="s">
        <v>176</v>
      </c>
      <c r="B24" s="71" t="s">
        <v>177</v>
      </c>
      <c r="C24" s="70"/>
      <c r="D24" s="10"/>
      <c r="E24" s="10">
        <v>7.48</v>
      </c>
      <c r="F24" s="10">
        <v>6.18</v>
      </c>
      <c r="G24" s="7">
        <v>3.71</v>
      </c>
      <c r="H24" s="7">
        <f>G24-I24</f>
        <v>0.7199999999999998</v>
      </c>
      <c r="I24" s="7">
        <v>2.99</v>
      </c>
      <c r="J24" s="8"/>
      <c r="K24" s="8"/>
      <c r="L24" s="8"/>
    </row>
    <row r="25" spans="1:12" ht="12.75">
      <c r="A25" s="78" t="s">
        <v>178</v>
      </c>
      <c r="B25" s="71" t="s">
        <v>179</v>
      </c>
      <c r="C25" s="70"/>
      <c r="D25" s="10"/>
      <c r="E25" s="10">
        <v>1.43</v>
      </c>
      <c r="F25" s="10">
        <v>0.9</v>
      </c>
      <c r="G25" s="7">
        <v>0.68</v>
      </c>
      <c r="H25" s="7">
        <f>G25-I25</f>
        <v>0</v>
      </c>
      <c r="I25" s="7">
        <v>0.68</v>
      </c>
      <c r="J25" s="8"/>
      <c r="K25" s="8"/>
      <c r="L25" s="8"/>
    </row>
    <row r="26" spans="1:12" ht="12.75">
      <c r="A26" s="78" t="s">
        <v>359</v>
      </c>
      <c r="B26" s="71" t="s">
        <v>180</v>
      </c>
      <c r="C26" s="70"/>
      <c r="D26" s="10"/>
      <c r="E26" s="10">
        <v>0</v>
      </c>
      <c r="F26" s="10">
        <v>0</v>
      </c>
      <c r="G26" s="7"/>
      <c r="H26" s="7"/>
      <c r="I26" s="7"/>
      <c r="J26" s="8"/>
      <c r="K26" s="8"/>
      <c r="L26" s="8"/>
    </row>
    <row r="27" spans="1:12" ht="12" customHeight="1">
      <c r="A27" s="78" t="s">
        <v>181</v>
      </c>
      <c r="B27" s="71" t="s">
        <v>340</v>
      </c>
      <c r="C27" s="70"/>
      <c r="D27" s="10"/>
      <c r="E27" s="10">
        <v>20.67</v>
      </c>
      <c r="F27" s="10">
        <v>11.17</v>
      </c>
      <c r="G27" s="7">
        <v>13.89</v>
      </c>
      <c r="H27" s="7">
        <f>G27-I27</f>
        <v>3.51</v>
      </c>
      <c r="I27" s="7">
        <v>10.38</v>
      </c>
      <c r="J27" s="8"/>
      <c r="K27" s="8"/>
      <c r="L27" s="8"/>
    </row>
    <row r="28" spans="1:12" ht="13.5" customHeight="1">
      <c r="A28" s="68" t="s">
        <v>182</v>
      </c>
      <c r="B28" s="66" t="s">
        <v>183</v>
      </c>
      <c r="C28" s="67">
        <f aca="true" t="shared" si="16" ref="C28:H28">+C29+C30+C31+C32+C33</f>
        <v>0</v>
      </c>
      <c r="D28" s="67">
        <f t="shared" si="16"/>
        <v>0</v>
      </c>
      <c r="E28" s="67">
        <f t="shared" si="16"/>
        <v>391.77</v>
      </c>
      <c r="F28" s="67">
        <f t="shared" si="16"/>
        <v>213.86</v>
      </c>
      <c r="G28" s="67">
        <f t="shared" si="16"/>
        <v>206.22</v>
      </c>
      <c r="H28" s="67">
        <f t="shared" si="16"/>
        <v>35.77</v>
      </c>
      <c r="I28" s="67">
        <f>+I29+I30+I31+I32+I33</f>
        <v>170.45000000000002</v>
      </c>
      <c r="J28" s="8"/>
      <c r="K28" s="8"/>
      <c r="L28" s="8"/>
    </row>
    <row r="29" spans="1:12" ht="12.75">
      <c r="A29" s="78" t="s">
        <v>184</v>
      </c>
      <c r="B29" s="71" t="s">
        <v>185</v>
      </c>
      <c r="C29" s="70"/>
      <c r="D29" s="10"/>
      <c r="E29" s="10">
        <v>273.06</v>
      </c>
      <c r="F29" s="10">
        <v>150.17</v>
      </c>
      <c r="G29" s="7">
        <v>141.53</v>
      </c>
      <c r="H29" s="7">
        <f>G29-I29</f>
        <v>23.17</v>
      </c>
      <c r="I29" s="7">
        <v>118.36</v>
      </c>
      <c r="J29" s="8"/>
      <c r="K29" s="8"/>
      <c r="L29" s="8"/>
    </row>
    <row r="30" spans="1:12" ht="12.75">
      <c r="A30" s="78" t="s">
        <v>186</v>
      </c>
      <c r="B30" s="71" t="s">
        <v>187</v>
      </c>
      <c r="C30" s="70"/>
      <c r="D30" s="10"/>
      <c r="E30" s="10">
        <v>8.64</v>
      </c>
      <c r="F30" s="10">
        <v>4.75</v>
      </c>
      <c r="G30" s="7">
        <v>4.49</v>
      </c>
      <c r="H30" s="7">
        <f>G30-I30</f>
        <v>0.75</v>
      </c>
      <c r="I30" s="7">
        <v>3.74</v>
      </c>
      <c r="J30" s="8"/>
      <c r="K30" s="8"/>
      <c r="L30" s="8"/>
    </row>
    <row r="31" spans="1:12" ht="12.75">
      <c r="A31" s="78" t="s">
        <v>188</v>
      </c>
      <c r="B31" s="71" t="s">
        <v>189</v>
      </c>
      <c r="C31" s="70"/>
      <c r="D31" s="10"/>
      <c r="E31" s="10">
        <v>89.87</v>
      </c>
      <c r="F31" s="10">
        <v>49.43</v>
      </c>
      <c r="G31" s="7">
        <v>46.85</v>
      </c>
      <c r="H31" s="7">
        <f>G31-I31</f>
        <v>7.710000000000001</v>
      </c>
      <c r="I31" s="7">
        <v>39.14</v>
      </c>
      <c r="J31" s="8"/>
      <c r="K31" s="8"/>
      <c r="L31" s="8"/>
    </row>
    <row r="32" spans="1:12" ht="25.5">
      <c r="A32" s="78" t="s">
        <v>190</v>
      </c>
      <c r="B32" s="72" t="s">
        <v>191</v>
      </c>
      <c r="C32" s="70"/>
      <c r="D32" s="10"/>
      <c r="E32" s="10">
        <v>2.92</v>
      </c>
      <c r="F32" s="10">
        <v>1.43</v>
      </c>
      <c r="G32" s="7">
        <v>1.34</v>
      </c>
      <c r="H32" s="7">
        <f>G32-I32</f>
        <v>0.2100000000000002</v>
      </c>
      <c r="I32" s="7">
        <v>1.13</v>
      </c>
      <c r="J32" s="8"/>
      <c r="K32" s="8"/>
      <c r="L32" s="8"/>
    </row>
    <row r="33" spans="1:12" s="11" customFormat="1" ht="12.75">
      <c r="A33" s="78" t="s">
        <v>192</v>
      </c>
      <c r="B33" s="72" t="s">
        <v>193</v>
      </c>
      <c r="C33" s="70"/>
      <c r="D33" s="10"/>
      <c r="E33" s="10">
        <v>17.28</v>
      </c>
      <c r="F33" s="10">
        <v>8.08</v>
      </c>
      <c r="G33" s="10">
        <v>12.01</v>
      </c>
      <c r="H33" s="7">
        <f>G33-I33</f>
        <v>3.9299999999999997</v>
      </c>
      <c r="I33" s="10">
        <v>8.08</v>
      </c>
      <c r="J33" s="8"/>
      <c r="K33" s="8"/>
      <c r="L33" s="8"/>
    </row>
    <row r="34" spans="1:12" s="11" customFormat="1" ht="12.75">
      <c r="A34" s="68" t="s">
        <v>194</v>
      </c>
      <c r="B34" s="66" t="s">
        <v>155</v>
      </c>
      <c r="C34" s="67">
        <f aca="true" t="shared" si="17" ref="C34:H34">+C35+C48+C47+C50+C53+C55+C56+C57+C54</f>
        <v>0</v>
      </c>
      <c r="D34" s="67">
        <f t="shared" si="17"/>
        <v>202069.52</v>
      </c>
      <c r="E34" s="67">
        <f t="shared" si="17"/>
        <v>198513.41</v>
      </c>
      <c r="F34" s="67">
        <f t="shared" si="17"/>
        <v>113794.78000000001</v>
      </c>
      <c r="G34" s="67">
        <f t="shared" si="17"/>
        <v>113152.03999999998</v>
      </c>
      <c r="H34" s="67">
        <f t="shared" si="17"/>
        <v>19803.710000000006</v>
      </c>
      <c r="I34" s="67">
        <f>+I35+I48+I47+I50+I53+I55+I56+I57+I54</f>
        <v>93348.32999999999</v>
      </c>
      <c r="J34" s="8"/>
      <c r="K34" s="8"/>
      <c r="L34" s="8"/>
    </row>
    <row r="35" spans="1:12" ht="12.75">
      <c r="A35" s="68" t="s">
        <v>195</v>
      </c>
      <c r="B35" s="66" t="s">
        <v>196</v>
      </c>
      <c r="C35" s="67">
        <f aca="true" t="shared" si="18" ref="C35:H35">+C36+C37+C38+C39+C40+C41+C42+C43+C45</f>
        <v>0</v>
      </c>
      <c r="D35" s="67">
        <f t="shared" si="18"/>
        <v>202069.52</v>
      </c>
      <c r="E35" s="67">
        <f t="shared" si="18"/>
        <v>198422.41</v>
      </c>
      <c r="F35" s="67">
        <f t="shared" si="18"/>
        <v>113751.78000000001</v>
      </c>
      <c r="G35" s="67">
        <f t="shared" si="18"/>
        <v>113115.52999999998</v>
      </c>
      <c r="H35" s="67">
        <f t="shared" si="18"/>
        <v>19794.180000000008</v>
      </c>
      <c r="I35" s="67">
        <f>+I36+I37+I38+I39+I40+I41+I42+I43+I45</f>
        <v>93321.34999999999</v>
      </c>
      <c r="J35" s="8"/>
      <c r="K35" s="8"/>
      <c r="L35" s="8"/>
    </row>
    <row r="36" spans="1:12" ht="12.75">
      <c r="A36" s="78" t="s">
        <v>197</v>
      </c>
      <c r="B36" s="71" t="s">
        <v>198</v>
      </c>
      <c r="C36" s="70"/>
      <c r="D36" s="10"/>
      <c r="E36" s="10">
        <v>41</v>
      </c>
      <c r="F36" s="10">
        <v>14.5</v>
      </c>
      <c r="G36" s="7">
        <v>12.5</v>
      </c>
      <c r="H36" s="7">
        <f>G36-I36</f>
        <v>5.34</v>
      </c>
      <c r="I36" s="7">
        <v>7.16</v>
      </c>
      <c r="J36" s="8"/>
      <c r="K36" s="8"/>
      <c r="L36" s="8"/>
    </row>
    <row r="37" spans="1:12" ht="12.75">
      <c r="A37" s="78" t="s">
        <v>199</v>
      </c>
      <c r="B37" s="71" t="s">
        <v>200</v>
      </c>
      <c r="C37" s="70"/>
      <c r="D37" s="10"/>
      <c r="E37" s="10">
        <v>5</v>
      </c>
      <c r="F37" s="10">
        <v>2</v>
      </c>
      <c r="G37" s="7">
        <v>1.5</v>
      </c>
      <c r="H37" s="7">
        <f>G37-I37</f>
        <v>0</v>
      </c>
      <c r="I37" s="7">
        <v>1.5</v>
      </c>
      <c r="J37" s="8"/>
      <c r="K37" s="8"/>
      <c r="L37" s="8"/>
    </row>
    <row r="38" spans="1:12" ht="12.75">
      <c r="A38" s="78" t="s">
        <v>201</v>
      </c>
      <c r="B38" s="71" t="s">
        <v>202</v>
      </c>
      <c r="C38" s="70"/>
      <c r="D38" s="10"/>
      <c r="E38" s="10">
        <v>50</v>
      </c>
      <c r="F38" s="10">
        <v>27</v>
      </c>
      <c r="G38" s="7">
        <v>25.98</v>
      </c>
      <c r="H38" s="7">
        <f>G38-I38</f>
        <v>1.5899999999999999</v>
      </c>
      <c r="I38" s="7">
        <v>24.39</v>
      </c>
      <c r="J38" s="8"/>
      <c r="K38" s="8"/>
      <c r="L38" s="8"/>
    </row>
    <row r="39" spans="1:12" ht="12.75">
      <c r="A39" s="78" t="s">
        <v>203</v>
      </c>
      <c r="B39" s="71" t="s">
        <v>204</v>
      </c>
      <c r="C39" s="70"/>
      <c r="D39" s="10"/>
      <c r="E39" s="10">
        <v>4</v>
      </c>
      <c r="F39" s="10">
        <v>3</v>
      </c>
      <c r="G39" s="7">
        <v>1.8</v>
      </c>
      <c r="H39" s="7">
        <f>G39-I39</f>
        <v>0.24</v>
      </c>
      <c r="I39" s="7">
        <v>1.56</v>
      </c>
      <c r="J39" s="8"/>
      <c r="K39" s="8"/>
      <c r="L39" s="8"/>
    </row>
    <row r="40" spans="1:12" ht="12.75">
      <c r="A40" s="78" t="s">
        <v>205</v>
      </c>
      <c r="B40" s="71" t="s">
        <v>206</v>
      </c>
      <c r="C40" s="70"/>
      <c r="D40" s="10"/>
      <c r="E40" s="10">
        <v>34</v>
      </c>
      <c r="F40" s="10">
        <v>2.5</v>
      </c>
      <c r="G40" s="7"/>
      <c r="H40" s="7"/>
      <c r="I40" s="7"/>
      <c r="J40" s="8"/>
      <c r="K40" s="8"/>
      <c r="L40" s="8"/>
    </row>
    <row r="41" spans="1:12" ht="12.75">
      <c r="A41" s="78" t="s">
        <v>207</v>
      </c>
      <c r="B41" s="71" t="s">
        <v>208</v>
      </c>
      <c r="C41" s="70"/>
      <c r="D41" s="10"/>
      <c r="E41" s="10">
        <v>1</v>
      </c>
      <c r="F41" s="10">
        <v>0.5</v>
      </c>
      <c r="G41" s="7"/>
      <c r="H41" s="7"/>
      <c r="I41" s="7"/>
      <c r="J41" s="8"/>
      <c r="K41" s="8"/>
      <c r="L41" s="8"/>
    </row>
    <row r="42" spans="1:12" s="11" customFormat="1" ht="12.75">
      <c r="A42" s="78" t="s">
        <v>209</v>
      </c>
      <c r="B42" s="71" t="s">
        <v>210</v>
      </c>
      <c r="C42" s="70"/>
      <c r="D42" s="10"/>
      <c r="E42" s="10">
        <v>41</v>
      </c>
      <c r="F42" s="10">
        <v>23.5</v>
      </c>
      <c r="G42" s="10">
        <v>22.92</v>
      </c>
      <c r="H42" s="7">
        <f>G42-I42</f>
        <v>3.8000000000000007</v>
      </c>
      <c r="I42" s="10">
        <v>19.12</v>
      </c>
      <c r="J42" s="8"/>
      <c r="K42" s="8"/>
      <c r="L42" s="8"/>
    </row>
    <row r="43" spans="1:12" s="115" customFormat="1" ht="26.25">
      <c r="A43" s="68" t="s">
        <v>211</v>
      </c>
      <c r="B43" s="66" t="s">
        <v>212</v>
      </c>
      <c r="C43" s="73">
        <f aca="true" t="shared" si="19" ref="C43:H43">+C44+C73</f>
        <v>0</v>
      </c>
      <c r="D43" s="73">
        <f t="shared" si="19"/>
        <v>202069.52</v>
      </c>
      <c r="E43" s="73">
        <f t="shared" si="19"/>
        <v>198025.38</v>
      </c>
      <c r="F43" s="73">
        <f t="shared" si="19"/>
        <v>113540.25000000001</v>
      </c>
      <c r="G43" s="73">
        <f t="shared" si="19"/>
        <v>112915.93999999999</v>
      </c>
      <c r="H43" s="73">
        <f t="shared" si="19"/>
        <v>19765.150000000005</v>
      </c>
      <c r="I43" s="73">
        <f>+I44+I73</f>
        <v>93150.79</v>
      </c>
      <c r="J43" s="8"/>
      <c r="K43" s="8"/>
      <c r="L43" s="8"/>
    </row>
    <row r="44" spans="1:12" ht="25.5">
      <c r="A44" s="112"/>
      <c r="B44" s="74" t="s">
        <v>213</v>
      </c>
      <c r="C44" s="75"/>
      <c r="D44" s="10"/>
      <c r="E44" s="10">
        <v>21</v>
      </c>
      <c r="F44" s="10">
        <v>6</v>
      </c>
      <c r="G44" s="7">
        <v>4.39</v>
      </c>
      <c r="H44" s="7">
        <f>G44-I44</f>
        <v>1.3699999999999997</v>
      </c>
      <c r="I44" s="7">
        <v>3.02</v>
      </c>
      <c r="J44" s="8"/>
      <c r="K44" s="8"/>
      <c r="L44" s="8"/>
    </row>
    <row r="45" spans="1:12" s="11" customFormat="1" ht="26.25" customHeight="1">
      <c r="A45" s="78" t="s">
        <v>214</v>
      </c>
      <c r="B45" s="71" t="s">
        <v>215</v>
      </c>
      <c r="C45" s="70"/>
      <c r="D45" s="10"/>
      <c r="E45" s="10">
        <v>221.03</v>
      </c>
      <c r="F45" s="10">
        <v>138.53</v>
      </c>
      <c r="G45" s="10">
        <v>134.89</v>
      </c>
      <c r="H45" s="7">
        <f>G45-I45</f>
        <v>18.059999999999988</v>
      </c>
      <c r="I45" s="10">
        <v>116.83</v>
      </c>
      <c r="J45" s="8"/>
      <c r="K45" s="8"/>
      <c r="L45" s="8"/>
    </row>
    <row r="46" spans="1:12" s="11" customFormat="1" ht="26.25" customHeight="1">
      <c r="A46" s="78"/>
      <c r="B46" s="71" t="s">
        <v>216</v>
      </c>
      <c r="C46" s="70"/>
      <c r="D46" s="10"/>
      <c r="E46" s="10">
        <v>6.03</v>
      </c>
      <c r="F46" s="10">
        <v>6.03</v>
      </c>
      <c r="G46" s="10">
        <v>6.03</v>
      </c>
      <c r="H46" s="10">
        <v>6.03</v>
      </c>
      <c r="I46" s="10">
        <v>6.03</v>
      </c>
      <c r="J46" s="8"/>
      <c r="K46" s="8"/>
      <c r="L46" s="8"/>
    </row>
    <row r="47" spans="1:12" s="11" customFormat="1" ht="14.25" customHeight="1">
      <c r="A47" s="68" t="s">
        <v>217</v>
      </c>
      <c r="B47" s="71" t="s">
        <v>218</v>
      </c>
      <c r="C47" s="70"/>
      <c r="D47" s="10"/>
      <c r="E47" s="10"/>
      <c r="F47" s="10"/>
      <c r="G47" s="10"/>
      <c r="H47" s="10"/>
      <c r="I47" s="10"/>
      <c r="J47" s="8"/>
      <c r="K47" s="8"/>
      <c r="L47" s="8"/>
    </row>
    <row r="48" spans="1:12" ht="12.75">
      <c r="A48" s="68" t="s">
        <v>219</v>
      </c>
      <c r="B48" s="66" t="s">
        <v>220</v>
      </c>
      <c r="C48" s="76">
        <f aca="true" t="shared" si="20" ref="C48:I48">+C49</f>
        <v>0</v>
      </c>
      <c r="D48" s="76">
        <f t="shared" si="20"/>
        <v>0</v>
      </c>
      <c r="E48" s="76">
        <f t="shared" si="20"/>
        <v>45</v>
      </c>
      <c r="F48" s="76">
        <f t="shared" si="20"/>
        <v>22</v>
      </c>
      <c r="G48" s="76">
        <f t="shared" si="20"/>
        <v>21.39</v>
      </c>
      <c r="H48" s="76">
        <f t="shared" si="20"/>
        <v>7.43</v>
      </c>
      <c r="I48" s="76">
        <f t="shared" si="20"/>
        <v>13.96</v>
      </c>
      <c r="J48" s="8"/>
      <c r="K48" s="8"/>
      <c r="L48" s="8"/>
    </row>
    <row r="49" spans="1:12" s="11" customFormat="1" ht="12.75">
      <c r="A49" s="78" t="s">
        <v>221</v>
      </c>
      <c r="B49" s="71" t="s">
        <v>222</v>
      </c>
      <c r="C49" s="70"/>
      <c r="D49" s="10"/>
      <c r="E49" s="10">
        <v>45</v>
      </c>
      <c r="F49" s="10">
        <v>22</v>
      </c>
      <c r="G49" s="10">
        <v>21.39</v>
      </c>
      <c r="H49" s="7">
        <f>G49-I49</f>
        <v>7.43</v>
      </c>
      <c r="I49" s="10">
        <v>13.96</v>
      </c>
      <c r="J49" s="8"/>
      <c r="K49" s="8"/>
      <c r="L49" s="8"/>
    </row>
    <row r="50" spans="1:12" ht="12.75">
      <c r="A50" s="68" t="s">
        <v>223</v>
      </c>
      <c r="B50" s="66" t="s">
        <v>224</v>
      </c>
      <c r="C50" s="67">
        <f aca="true" t="shared" si="21" ref="C50:H50">+C51+C52</f>
        <v>0</v>
      </c>
      <c r="D50" s="67">
        <f t="shared" si="21"/>
        <v>0</v>
      </c>
      <c r="E50" s="67">
        <f t="shared" si="21"/>
        <v>11</v>
      </c>
      <c r="F50" s="67">
        <f t="shared" si="21"/>
        <v>8</v>
      </c>
      <c r="G50" s="67">
        <f t="shared" si="21"/>
        <v>6.72</v>
      </c>
      <c r="H50" s="67">
        <f t="shared" si="21"/>
        <v>0.6399999999999997</v>
      </c>
      <c r="I50" s="67">
        <f>+I51+I52</f>
        <v>6.08</v>
      </c>
      <c r="J50" s="8"/>
      <c r="K50" s="8"/>
      <c r="L50" s="8"/>
    </row>
    <row r="51" spans="1:12" ht="12.75">
      <c r="A51" s="68" t="s">
        <v>225</v>
      </c>
      <c r="B51" s="71" t="s">
        <v>226</v>
      </c>
      <c r="C51" s="70"/>
      <c r="D51" s="10"/>
      <c r="E51" s="10">
        <v>11</v>
      </c>
      <c r="F51" s="10">
        <v>8</v>
      </c>
      <c r="G51" s="7">
        <v>6.72</v>
      </c>
      <c r="H51" s="7">
        <f>G51-I51</f>
        <v>0.6399999999999997</v>
      </c>
      <c r="I51" s="7">
        <v>6.08</v>
      </c>
      <c r="J51" s="8"/>
      <c r="K51" s="8"/>
      <c r="L51" s="8"/>
    </row>
    <row r="52" spans="1:12" ht="12.75">
      <c r="A52" s="68" t="s">
        <v>227</v>
      </c>
      <c r="B52" s="71" t="s">
        <v>228</v>
      </c>
      <c r="C52" s="70"/>
      <c r="D52" s="10"/>
      <c r="E52" s="10"/>
      <c r="F52" s="10"/>
      <c r="G52" s="7"/>
      <c r="H52" s="7"/>
      <c r="I52" s="7"/>
      <c r="J52" s="8"/>
      <c r="K52" s="8"/>
      <c r="L52" s="8"/>
    </row>
    <row r="53" spans="1:12" ht="12.75">
      <c r="A53" s="78" t="s">
        <v>229</v>
      </c>
      <c r="B53" s="71" t="s">
        <v>230</v>
      </c>
      <c r="C53" s="70"/>
      <c r="D53" s="10"/>
      <c r="E53" s="10">
        <v>6</v>
      </c>
      <c r="F53" s="10">
        <v>2</v>
      </c>
      <c r="G53" s="7">
        <v>1.79</v>
      </c>
      <c r="H53" s="7">
        <f>G53-I53</f>
        <v>0</v>
      </c>
      <c r="I53" s="7">
        <v>1.79</v>
      </c>
      <c r="J53" s="8"/>
      <c r="K53" s="8"/>
      <c r="L53" s="8"/>
    </row>
    <row r="54" spans="1:12" ht="12.75">
      <c r="A54" s="78" t="s">
        <v>231</v>
      </c>
      <c r="B54" s="69" t="s">
        <v>232</v>
      </c>
      <c r="C54" s="70"/>
      <c r="D54" s="10"/>
      <c r="E54" s="10"/>
      <c r="F54" s="10"/>
      <c r="G54" s="7"/>
      <c r="H54" s="7"/>
      <c r="I54" s="7"/>
      <c r="J54" s="8"/>
      <c r="K54" s="8"/>
      <c r="L54" s="8"/>
    </row>
    <row r="55" spans="1:12" ht="12.75">
      <c r="A55" s="78" t="s">
        <v>233</v>
      </c>
      <c r="B55" s="71" t="s">
        <v>234</v>
      </c>
      <c r="C55" s="70"/>
      <c r="D55" s="10"/>
      <c r="E55" s="10"/>
      <c r="F55" s="10"/>
      <c r="G55" s="7"/>
      <c r="H55" s="7"/>
      <c r="I55" s="7"/>
      <c r="J55" s="8"/>
      <c r="K55" s="8"/>
      <c r="L55" s="8"/>
    </row>
    <row r="56" spans="1:12" s="11" customFormat="1" ht="12.75">
      <c r="A56" s="78" t="s">
        <v>235</v>
      </c>
      <c r="B56" s="71" t="s">
        <v>236</v>
      </c>
      <c r="C56" s="70"/>
      <c r="D56" s="10"/>
      <c r="E56" s="10"/>
      <c r="F56" s="10"/>
      <c r="G56" s="10"/>
      <c r="H56" s="10"/>
      <c r="I56" s="10"/>
      <c r="J56" s="8"/>
      <c r="K56" s="8"/>
      <c r="L56" s="8"/>
    </row>
    <row r="57" spans="1:12" ht="12.75">
      <c r="A57" s="68" t="s">
        <v>237</v>
      </c>
      <c r="B57" s="66" t="s">
        <v>238</v>
      </c>
      <c r="C57" s="76">
        <f aca="true" t="shared" si="22" ref="C57:H57">+C58+C59</f>
        <v>0</v>
      </c>
      <c r="D57" s="76">
        <f t="shared" si="22"/>
        <v>0</v>
      </c>
      <c r="E57" s="76">
        <f t="shared" si="22"/>
        <v>29</v>
      </c>
      <c r="F57" s="76">
        <f t="shared" si="22"/>
        <v>11</v>
      </c>
      <c r="G57" s="76">
        <f t="shared" si="22"/>
        <v>6.609999999999999</v>
      </c>
      <c r="H57" s="76">
        <f t="shared" si="22"/>
        <v>1.46</v>
      </c>
      <c r="I57" s="76">
        <f>+I58+I59</f>
        <v>5.15</v>
      </c>
      <c r="J57" s="8"/>
      <c r="K57" s="8"/>
      <c r="L57" s="8"/>
    </row>
    <row r="58" spans="1:12" ht="13.5" customHeight="1">
      <c r="A58" s="78" t="s">
        <v>239</v>
      </c>
      <c r="B58" s="71" t="s">
        <v>240</v>
      </c>
      <c r="C58" s="70"/>
      <c r="D58" s="10"/>
      <c r="E58" s="10">
        <v>12</v>
      </c>
      <c r="F58" s="10">
        <v>4</v>
      </c>
      <c r="G58" s="7">
        <v>4</v>
      </c>
      <c r="H58" s="7">
        <f>G58-I58</f>
        <v>1</v>
      </c>
      <c r="I58" s="7">
        <v>3</v>
      </c>
      <c r="J58" s="8"/>
      <c r="K58" s="8"/>
      <c r="L58" s="8"/>
    </row>
    <row r="59" spans="1:12" s="11" customFormat="1" ht="12.75">
      <c r="A59" s="78" t="s">
        <v>241</v>
      </c>
      <c r="B59" s="71" t="s">
        <v>242</v>
      </c>
      <c r="C59" s="70"/>
      <c r="D59" s="10"/>
      <c r="E59" s="10">
        <v>17</v>
      </c>
      <c r="F59" s="10">
        <v>7</v>
      </c>
      <c r="G59" s="77">
        <v>2.61</v>
      </c>
      <c r="H59" s="7">
        <f>G59-I59</f>
        <v>0.45999999999999996</v>
      </c>
      <c r="I59" s="77">
        <v>2.15</v>
      </c>
      <c r="J59" s="8"/>
      <c r="K59" s="8"/>
      <c r="L59" s="8"/>
    </row>
    <row r="60" spans="1:12" s="11" customFormat="1" ht="12.75">
      <c r="A60" s="68" t="s">
        <v>243</v>
      </c>
      <c r="B60" s="66" t="s">
        <v>157</v>
      </c>
      <c r="C60" s="65">
        <f>+C61</f>
        <v>0</v>
      </c>
      <c r="D60" s="65">
        <f aca="true" t="shared" si="23" ref="D60:I61">+D61</f>
        <v>0</v>
      </c>
      <c r="E60" s="65">
        <f t="shared" si="23"/>
        <v>0</v>
      </c>
      <c r="F60" s="65">
        <f t="shared" si="23"/>
        <v>0</v>
      </c>
      <c r="G60" s="65">
        <f t="shared" si="23"/>
        <v>0</v>
      </c>
      <c r="H60" s="65">
        <f t="shared" si="23"/>
        <v>0</v>
      </c>
      <c r="I60" s="65">
        <f t="shared" si="23"/>
        <v>0</v>
      </c>
      <c r="J60" s="8"/>
      <c r="K60" s="8"/>
      <c r="L60" s="8"/>
    </row>
    <row r="61" spans="1:12" ht="12.75">
      <c r="A61" s="78" t="s">
        <v>244</v>
      </c>
      <c r="B61" s="66" t="s">
        <v>245</v>
      </c>
      <c r="C61" s="65">
        <f>+C62</f>
        <v>0</v>
      </c>
      <c r="D61" s="65">
        <f t="shared" si="23"/>
        <v>0</v>
      </c>
      <c r="E61" s="65">
        <f t="shared" si="23"/>
        <v>0</v>
      </c>
      <c r="F61" s="65">
        <f t="shared" si="23"/>
        <v>0</v>
      </c>
      <c r="G61" s="65">
        <f t="shared" si="23"/>
        <v>0</v>
      </c>
      <c r="H61" s="65">
        <f t="shared" si="23"/>
        <v>0</v>
      </c>
      <c r="I61" s="65">
        <f t="shared" si="23"/>
        <v>0</v>
      </c>
      <c r="J61" s="8"/>
      <c r="K61" s="8"/>
      <c r="L61" s="8"/>
    </row>
    <row r="62" spans="1:12" s="11" customFormat="1" ht="12.75">
      <c r="A62" s="78" t="s">
        <v>246</v>
      </c>
      <c r="B62" s="71" t="s">
        <v>247</v>
      </c>
      <c r="C62" s="70"/>
      <c r="D62" s="10"/>
      <c r="E62" s="10"/>
      <c r="F62" s="10"/>
      <c r="G62" s="10"/>
      <c r="H62" s="10"/>
      <c r="I62" s="10"/>
      <c r="J62" s="8"/>
      <c r="K62" s="8"/>
      <c r="L62" s="8"/>
    </row>
    <row r="63" spans="1:12" s="11" customFormat="1" ht="12.75">
      <c r="A63" s="68" t="s">
        <v>248</v>
      </c>
      <c r="B63" s="66" t="s">
        <v>161</v>
      </c>
      <c r="C63" s="67">
        <f aca="true" t="shared" si="24" ref="C63:I63">+C64</f>
        <v>0</v>
      </c>
      <c r="D63" s="67">
        <f t="shared" si="24"/>
        <v>0</v>
      </c>
      <c r="E63" s="67">
        <f t="shared" si="24"/>
        <v>0</v>
      </c>
      <c r="F63" s="67">
        <f t="shared" si="24"/>
        <v>0</v>
      </c>
      <c r="G63" s="67">
        <f t="shared" si="24"/>
        <v>0</v>
      </c>
      <c r="H63" s="67">
        <f t="shared" si="24"/>
        <v>0</v>
      </c>
      <c r="I63" s="67">
        <f t="shared" si="24"/>
        <v>0</v>
      </c>
      <c r="J63" s="8"/>
      <c r="K63" s="8"/>
      <c r="L63" s="8"/>
    </row>
    <row r="64" spans="1:12" s="11" customFormat="1" ht="12.75">
      <c r="A64" s="68" t="s">
        <v>249</v>
      </c>
      <c r="B64" s="66" t="s">
        <v>163</v>
      </c>
      <c r="C64" s="67">
        <f aca="true" t="shared" si="25" ref="C64:H64">+C65+C70</f>
        <v>0</v>
      </c>
      <c r="D64" s="67">
        <f t="shared" si="25"/>
        <v>0</v>
      </c>
      <c r="E64" s="67">
        <f t="shared" si="25"/>
        <v>0</v>
      </c>
      <c r="F64" s="67">
        <f t="shared" si="25"/>
        <v>0</v>
      </c>
      <c r="G64" s="67">
        <f t="shared" si="25"/>
        <v>0</v>
      </c>
      <c r="H64" s="67">
        <f t="shared" si="25"/>
        <v>0</v>
      </c>
      <c r="I64" s="67">
        <f>+I65+I70</f>
        <v>0</v>
      </c>
      <c r="J64" s="8"/>
      <c r="K64" s="8"/>
      <c r="L64" s="8"/>
    </row>
    <row r="65" spans="1:12" s="11" customFormat="1" ht="12.75">
      <c r="A65" s="68" t="s">
        <v>250</v>
      </c>
      <c r="B65" s="66" t="s">
        <v>251</v>
      </c>
      <c r="C65" s="67">
        <f aca="true" t="shared" si="26" ref="C65:H65">+C67+C69+C68+C66</f>
        <v>0</v>
      </c>
      <c r="D65" s="67">
        <f t="shared" si="26"/>
        <v>0</v>
      </c>
      <c r="E65" s="67">
        <f t="shared" si="26"/>
        <v>0</v>
      </c>
      <c r="F65" s="67">
        <f t="shared" si="26"/>
        <v>0</v>
      </c>
      <c r="G65" s="67">
        <f t="shared" si="26"/>
        <v>0</v>
      </c>
      <c r="H65" s="67">
        <f t="shared" si="26"/>
        <v>0</v>
      </c>
      <c r="I65" s="67">
        <f>+I67+I69+I68+I66</f>
        <v>0</v>
      </c>
      <c r="J65" s="8"/>
      <c r="K65" s="8"/>
      <c r="L65" s="8"/>
    </row>
    <row r="66" spans="1:12" ht="12.75">
      <c r="A66" s="68"/>
      <c r="B66" s="79" t="s">
        <v>252</v>
      </c>
      <c r="C66" s="67"/>
      <c r="D66" s="10"/>
      <c r="E66" s="10"/>
      <c r="F66" s="10"/>
      <c r="G66" s="7"/>
      <c r="H66" s="7"/>
      <c r="I66" s="7"/>
      <c r="J66" s="8"/>
      <c r="K66" s="8"/>
      <c r="L66" s="8"/>
    </row>
    <row r="67" spans="1:12" ht="12.75">
      <c r="A67" s="78" t="s">
        <v>253</v>
      </c>
      <c r="B67" s="71" t="s">
        <v>254</v>
      </c>
      <c r="C67" s="70"/>
      <c r="D67" s="10"/>
      <c r="E67" s="10"/>
      <c r="F67" s="10"/>
      <c r="G67" s="7"/>
      <c r="H67" s="7"/>
      <c r="I67" s="7"/>
      <c r="J67" s="8"/>
      <c r="K67" s="8"/>
      <c r="L67" s="8"/>
    </row>
    <row r="68" spans="1:12" ht="12.75" hidden="1">
      <c r="A68" s="78" t="s">
        <v>255</v>
      </c>
      <c r="B68" s="69" t="s">
        <v>256</v>
      </c>
      <c r="C68" s="70"/>
      <c r="D68" s="10"/>
      <c r="E68" s="10"/>
      <c r="F68" s="10"/>
      <c r="G68" s="7"/>
      <c r="H68" s="7"/>
      <c r="I68" s="7"/>
      <c r="J68" s="8"/>
      <c r="K68" s="8"/>
      <c r="L68" s="8"/>
    </row>
    <row r="69" spans="1:12" ht="12.75">
      <c r="A69" s="78" t="s">
        <v>257</v>
      </c>
      <c r="B69" s="71" t="s">
        <v>258</v>
      </c>
      <c r="C69" s="70"/>
      <c r="D69" s="10"/>
      <c r="E69" s="10"/>
      <c r="F69" s="10"/>
      <c r="G69" s="7"/>
      <c r="H69" s="7"/>
      <c r="I69" s="7"/>
      <c r="J69" s="8"/>
      <c r="K69" s="8"/>
      <c r="L69" s="8"/>
    </row>
    <row r="70" spans="1:12" ht="12.75" hidden="1">
      <c r="A70" s="113"/>
      <c r="B70" s="69" t="s">
        <v>259</v>
      </c>
      <c r="C70" s="70"/>
      <c r="D70" s="10"/>
      <c r="E70" s="10"/>
      <c r="F70" s="10"/>
      <c r="G70" s="7"/>
      <c r="H70" s="7"/>
      <c r="I70" s="7"/>
      <c r="J70" s="8"/>
      <c r="K70" s="8"/>
      <c r="L70" s="8"/>
    </row>
    <row r="71" spans="1:12" ht="12.75">
      <c r="A71" s="78" t="s">
        <v>171</v>
      </c>
      <c r="B71" s="66" t="s">
        <v>260</v>
      </c>
      <c r="C71" s="70"/>
      <c r="D71" s="10"/>
      <c r="E71" s="10"/>
      <c r="F71" s="10"/>
      <c r="G71" s="7"/>
      <c r="H71" s="7"/>
      <c r="I71" s="7"/>
      <c r="J71" s="8"/>
      <c r="K71" s="8"/>
      <c r="L71" s="8"/>
    </row>
    <row r="72" spans="1:12" s="115" customFormat="1" ht="11.25" customHeight="1">
      <c r="A72" s="78" t="s">
        <v>261</v>
      </c>
      <c r="B72" s="66" t="s">
        <v>262</v>
      </c>
      <c r="C72" s="65">
        <f aca="true" t="shared" si="27" ref="C72:H72">+C34-C73+C21+C63</f>
        <v>0</v>
      </c>
      <c r="D72" s="65">
        <f t="shared" si="27"/>
        <v>0</v>
      </c>
      <c r="E72" s="65">
        <f t="shared" si="27"/>
        <v>2737.409999999999</v>
      </c>
      <c r="F72" s="65">
        <f t="shared" si="27"/>
        <v>1425.8199999999988</v>
      </c>
      <c r="G72" s="65">
        <f t="shared" si="27"/>
        <v>1345.4799999999907</v>
      </c>
      <c r="H72" s="65">
        <f t="shared" si="27"/>
        <v>225.74000000000035</v>
      </c>
      <c r="I72" s="65">
        <f>+I34-I73+I21+I63</f>
        <v>1119.7399999999975</v>
      </c>
      <c r="J72" s="8"/>
      <c r="K72" s="8"/>
      <c r="L72" s="8"/>
    </row>
    <row r="73" spans="1:12" s="115" customFormat="1" ht="15">
      <c r="A73" s="78"/>
      <c r="B73" s="74" t="s">
        <v>263</v>
      </c>
      <c r="C73" s="80">
        <f aca="true" t="shared" si="28" ref="C73:H73">+C74+C107+C126+C127+C141+C142</f>
        <v>0</v>
      </c>
      <c r="D73" s="80">
        <f t="shared" si="28"/>
        <v>202069.52</v>
      </c>
      <c r="E73" s="80">
        <f t="shared" si="28"/>
        <v>198004.38</v>
      </c>
      <c r="F73" s="80">
        <f t="shared" si="28"/>
        <v>113534.25000000001</v>
      </c>
      <c r="G73" s="80">
        <f t="shared" si="28"/>
        <v>112911.54999999999</v>
      </c>
      <c r="H73" s="80">
        <f t="shared" si="28"/>
        <v>19763.780000000006</v>
      </c>
      <c r="I73" s="80">
        <f>+I74+I107+I126+I127+I141+I142</f>
        <v>93147.76999999999</v>
      </c>
      <c r="J73" s="8"/>
      <c r="K73" s="8"/>
      <c r="L73" s="8"/>
    </row>
    <row r="74" spans="1:12" s="115" customFormat="1" ht="25.5">
      <c r="A74" s="68" t="s">
        <v>264</v>
      </c>
      <c r="B74" s="66" t="s">
        <v>265</v>
      </c>
      <c r="C74" s="67">
        <f aca="true" t="shared" si="29" ref="C74:H74">+C75+C79+C90+C105+C106</f>
        <v>0</v>
      </c>
      <c r="D74" s="67">
        <f t="shared" si="29"/>
        <v>81534.03</v>
      </c>
      <c r="E74" s="67">
        <f t="shared" si="29"/>
        <v>76930.89</v>
      </c>
      <c r="F74" s="67">
        <f t="shared" si="29"/>
        <v>48747.76</v>
      </c>
      <c r="G74" s="67">
        <f t="shared" si="29"/>
        <v>48696.22</v>
      </c>
      <c r="H74" s="67">
        <f t="shared" si="29"/>
        <v>7374.050000000002</v>
      </c>
      <c r="I74" s="67">
        <f>+I75+I79+I90+I105+I106</f>
        <v>41322.17</v>
      </c>
      <c r="J74" s="8"/>
      <c r="K74" s="8"/>
      <c r="L74" s="8"/>
    </row>
    <row r="75" spans="1:12" s="115" customFormat="1" ht="12.75">
      <c r="A75" s="78" t="s">
        <v>266</v>
      </c>
      <c r="B75" s="66" t="s">
        <v>267</v>
      </c>
      <c r="C75" s="65">
        <f aca="true" t="shared" si="30" ref="C75:H75">+C76+C77+C78</f>
        <v>0</v>
      </c>
      <c r="D75" s="65">
        <f t="shared" si="30"/>
        <v>41904</v>
      </c>
      <c r="E75" s="65">
        <f t="shared" si="30"/>
        <v>45274</v>
      </c>
      <c r="F75" s="65">
        <f t="shared" si="30"/>
        <v>26242</v>
      </c>
      <c r="G75" s="65">
        <f t="shared" si="30"/>
        <v>26195.74</v>
      </c>
      <c r="H75" s="65">
        <f t="shared" si="30"/>
        <v>3705.3900000000012</v>
      </c>
      <c r="I75" s="65">
        <f>+I76+I77+I78</f>
        <v>22490.35</v>
      </c>
      <c r="J75" s="8"/>
      <c r="K75" s="8"/>
      <c r="L75" s="8"/>
    </row>
    <row r="76" spans="1:12" s="115" customFormat="1" ht="12.75">
      <c r="A76" s="78"/>
      <c r="B76" s="69" t="s">
        <v>268</v>
      </c>
      <c r="C76" s="70"/>
      <c r="D76" s="10">
        <v>41235</v>
      </c>
      <c r="E76" s="10">
        <v>44602</v>
      </c>
      <c r="F76" s="10">
        <v>25859</v>
      </c>
      <c r="G76" s="7">
        <v>25857.88</v>
      </c>
      <c r="H76" s="7">
        <f>G76-I76</f>
        <v>3650.630000000001</v>
      </c>
      <c r="I76" s="7">
        <v>22207.25</v>
      </c>
      <c r="J76" s="8"/>
      <c r="K76" s="8"/>
      <c r="L76" s="8"/>
    </row>
    <row r="77" spans="1:12" ht="12.75">
      <c r="A77" s="78"/>
      <c r="B77" s="69" t="s">
        <v>269</v>
      </c>
      <c r="C77" s="70"/>
      <c r="D77" s="10"/>
      <c r="E77" s="10"/>
      <c r="F77" s="10"/>
      <c r="G77" s="7"/>
      <c r="H77" s="7"/>
      <c r="I77" s="7"/>
      <c r="J77" s="8"/>
      <c r="K77" s="8"/>
      <c r="L77" s="8"/>
    </row>
    <row r="78" spans="1:12" ht="51">
      <c r="A78" s="78"/>
      <c r="B78" s="69" t="s">
        <v>270</v>
      </c>
      <c r="C78" s="70"/>
      <c r="D78" s="10">
        <v>669</v>
      </c>
      <c r="E78" s="10">
        <v>672</v>
      </c>
      <c r="F78" s="10">
        <v>383</v>
      </c>
      <c r="G78" s="7">
        <v>337.86</v>
      </c>
      <c r="H78" s="7">
        <f>G78-I78</f>
        <v>54.75999999999999</v>
      </c>
      <c r="I78" s="7">
        <v>283.1</v>
      </c>
      <c r="J78" s="8"/>
      <c r="K78" s="8"/>
      <c r="L78" s="8"/>
    </row>
    <row r="79" spans="1:12" ht="38.25">
      <c r="A79" s="78" t="s">
        <v>271</v>
      </c>
      <c r="B79" s="66" t="s">
        <v>272</v>
      </c>
      <c r="C79" s="70">
        <f aca="true" t="shared" si="31" ref="C79:H79">C80+C81+C82+C83+C84+C85+C86+C89</f>
        <v>0</v>
      </c>
      <c r="D79" s="70">
        <f t="shared" si="31"/>
        <v>22040.480000000003</v>
      </c>
      <c r="E79" s="70">
        <f t="shared" si="31"/>
        <v>14395.330000000002</v>
      </c>
      <c r="F79" s="70">
        <f t="shared" si="31"/>
        <v>12080.36</v>
      </c>
      <c r="G79" s="70">
        <f t="shared" si="31"/>
        <v>12079.7</v>
      </c>
      <c r="H79" s="70">
        <f t="shared" si="31"/>
        <v>1973.0400000000009</v>
      </c>
      <c r="I79" s="70">
        <f>I80+I81+I82+I83+I84+I85+I86+I89</f>
        <v>10106.66</v>
      </c>
      <c r="J79" s="8"/>
      <c r="K79" s="8"/>
      <c r="L79" s="8"/>
    </row>
    <row r="80" spans="1:12" s="11" customFormat="1" ht="12.75">
      <c r="A80" s="78"/>
      <c r="B80" s="86" t="s">
        <v>273</v>
      </c>
      <c r="C80" s="70"/>
      <c r="D80" s="96">
        <v>35.03</v>
      </c>
      <c r="E80" s="96">
        <v>15.57</v>
      </c>
      <c r="F80" s="10">
        <v>12.62</v>
      </c>
      <c r="G80" s="10">
        <v>12.61</v>
      </c>
      <c r="H80" s="7">
        <f>G80-I80</f>
        <v>2.5199999999999996</v>
      </c>
      <c r="I80" s="10">
        <v>10.09</v>
      </c>
      <c r="J80" s="8"/>
      <c r="K80" s="8"/>
      <c r="L80" s="8"/>
    </row>
    <row r="81" spans="1:12" ht="25.5">
      <c r="A81" s="78"/>
      <c r="B81" s="86" t="s">
        <v>274</v>
      </c>
      <c r="C81" s="70"/>
      <c r="D81" s="96"/>
      <c r="E81" s="96"/>
      <c r="F81" s="10"/>
      <c r="G81" s="7"/>
      <c r="H81" s="7"/>
      <c r="I81" s="7"/>
      <c r="J81" s="8"/>
      <c r="K81" s="8"/>
      <c r="L81" s="8"/>
    </row>
    <row r="82" spans="1:12" ht="25.5">
      <c r="A82" s="78"/>
      <c r="B82" s="86" t="s">
        <v>275</v>
      </c>
      <c r="C82" s="70"/>
      <c r="D82" s="96">
        <v>1334.5</v>
      </c>
      <c r="E82" s="96">
        <v>718.57</v>
      </c>
      <c r="F82" s="10">
        <v>565.22</v>
      </c>
      <c r="G82" s="7">
        <v>565.19</v>
      </c>
      <c r="H82" s="7">
        <f>G82-I82</f>
        <v>60.730000000000075</v>
      </c>
      <c r="I82" s="7">
        <v>504.46</v>
      </c>
      <c r="J82" s="8"/>
      <c r="K82" s="8"/>
      <c r="L82" s="8"/>
    </row>
    <row r="83" spans="1:12" ht="12.75">
      <c r="A83" s="78"/>
      <c r="B83" s="86" t="s">
        <v>276</v>
      </c>
      <c r="C83" s="70"/>
      <c r="D83" s="96">
        <v>8965.8</v>
      </c>
      <c r="E83" s="96">
        <v>6038.01</v>
      </c>
      <c r="F83" s="10">
        <v>5075.13</v>
      </c>
      <c r="G83" s="7">
        <v>5074.56</v>
      </c>
      <c r="H83" s="7">
        <f>G83-I83</f>
        <v>826.9900000000007</v>
      </c>
      <c r="I83" s="7">
        <v>4247.57</v>
      </c>
      <c r="J83" s="8"/>
      <c r="K83" s="8"/>
      <c r="L83" s="8"/>
    </row>
    <row r="84" spans="1:12" ht="12.75">
      <c r="A84" s="78"/>
      <c r="B84" s="90" t="s">
        <v>277</v>
      </c>
      <c r="C84" s="70"/>
      <c r="D84" s="97"/>
      <c r="E84" s="97"/>
      <c r="F84" s="10"/>
      <c r="G84" s="7"/>
      <c r="H84" s="7"/>
      <c r="I84" s="7"/>
      <c r="J84" s="8"/>
      <c r="K84" s="8"/>
      <c r="L84" s="8"/>
    </row>
    <row r="85" spans="1:12" ht="25.5">
      <c r="A85" s="78"/>
      <c r="B85" s="86" t="s">
        <v>278</v>
      </c>
      <c r="C85" s="70"/>
      <c r="D85" s="96">
        <v>296.52</v>
      </c>
      <c r="E85" s="96">
        <v>144.01</v>
      </c>
      <c r="F85" s="10">
        <v>113.58</v>
      </c>
      <c r="G85" s="7">
        <v>113.56</v>
      </c>
      <c r="H85" s="7">
        <f>G85-I85</f>
        <v>17.980000000000004</v>
      </c>
      <c r="I85" s="7">
        <v>95.58</v>
      </c>
      <c r="J85" s="8"/>
      <c r="K85" s="8"/>
      <c r="L85" s="8"/>
    </row>
    <row r="86" spans="1:12" ht="12.75">
      <c r="A86" s="78"/>
      <c r="B86" s="86" t="s">
        <v>354</v>
      </c>
      <c r="C86" s="70">
        <f aca="true" t="shared" si="32" ref="C86:H86">C87+C88</f>
        <v>0</v>
      </c>
      <c r="D86" s="70">
        <f t="shared" si="32"/>
        <v>11408.630000000001</v>
      </c>
      <c r="E86" s="70">
        <f t="shared" si="32"/>
        <v>7479.17</v>
      </c>
      <c r="F86" s="70">
        <f t="shared" si="32"/>
        <v>6313.8099999999995</v>
      </c>
      <c r="G86" s="70">
        <f t="shared" si="32"/>
        <v>6313.78</v>
      </c>
      <c r="H86" s="70">
        <f t="shared" si="32"/>
        <v>1064.8200000000002</v>
      </c>
      <c r="I86" s="70">
        <f>I87+I88</f>
        <v>5248.96</v>
      </c>
      <c r="J86" s="8"/>
      <c r="K86" s="8"/>
      <c r="L86" s="8"/>
    </row>
    <row r="87" spans="1:12" ht="12.75">
      <c r="A87" s="78"/>
      <c r="B87" s="86" t="s">
        <v>355</v>
      </c>
      <c r="C87" s="70"/>
      <c r="D87" s="96">
        <v>11048.27</v>
      </c>
      <c r="E87" s="96">
        <v>7375.2</v>
      </c>
      <c r="F87" s="10">
        <v>6224.69</v>
      </c>
      <c r="G87" s="7">
        <v>6224.66</v>
      </c>
      <c r="H87" s="7">
        <f>G87-I87</f>
        <v>1049.9700000000003</v>
      </c>
      <c r="I87" s="7">
        <v>5174.69</v>
      </c>
      <c r="J87" s="8"/>
      <c r="K87" s="8"/>
      <c r="L87" s="8"/>
    </row>
    <row r="88" spans="1:12" ht="12.75">
      <c r="A88" s="78"/>
      <c r="B88" s="91" t="s">
        <v>356</v>
      </c>
      <c r="C88" s="70"/>
      <c r="D88" s="116">
        <v>360.36</v>
      </c>
      <c r="E88" s="116">
        <v>103.97</v>
      </c>
      <c r="F88" s="10">
        <v>89.12</v>
      </c>
      <c r="G88" s="7">
        <v>89.12</v>
      </c>
      <c r="H88" s="7">
        <f>G88-I88</f>
        <v>14.850000000000009</v>
      </c>
      <c r="I88" s="7">
        <v>74.27</v>
      </c>
      <c r="J88" s="8"/>
      <c r="K88" s="8"/>
      <c r="L88" s="8"/>
    </row>
    <row r="89" spans="1:12" ht="12.75">
      <c r="A89" s="78"/>
      <c r="B89" s="91" t="s">
        <v>279</v>
      </c>
      <c r="C89" s="70"/>
      <c r="D89" s="98"/>
      <c r="E89" s="98"/>
      <c r="F89" s="10"/>
      <c r="G89" s="7"/>
      <c r="H89" s="7"/>
      <c r="I89" s="7"/>
      <c r="J89" s="8"/>
      <c r="K89" s="8"/>
      <c r="L89" s="8"/>
    </row>
    <row r="90" spans="1:12" ht="25.5">
      <c r="A90" s="78" t="s">
        <v>280</v>
      </c>
      <c r="B90" s="66" t="s">
        <v>281</v>
      </c>
      <c r="C90" s="70">
        <f aca="true" t="shared" si="33" ref="C90:H90">C91+C92+C93+C94+C95+C96+C97+C98+C99+C100</f>
        <v>0</v>
      </c>
      <c r="D90" s="70">
        <f t="shared" si="33"/>
        <v>1123.52</v>
      </c>
      <c r="E90" s="70">
        <f t="shared" si="33"/>
        <v>733.85</v>
      </c>
      <c r="F90" s="70">
        <f t="shared" si="33"/>
        <v>629.66</v>
      </c>
      <c r="G90" s="70">
        <f t="shared" si="33"/>
        <v>625.04</v>
      </c>
      <c r="H90" s="70">
        <f t="shared" si="33"/>
        <v>106.42999999999998</v>
      </c>
      <c r="I90" s="70">
        <f>I91+I92+I93+I94+I95+I96+I97+I98+I99+I100</f>
        <v>518.61</v>
      </c>
      <c r="J90" s="8"/>
      <c r="K90" s="8"/>
      <c r="L90" s="8"/>
    </row>
    <row r="91" spans="1:12" ht="12.75">
      <c r="A91" s="78"/>
      <c r="B91" s="86" t="s">
        <v>276</v>
      </c>
      <c r="C91" s="70"/>
      <c r="D91" s="96">
        <v>1071.82</v>
      </c>
      <c r="E91" s="96">
        <v>665.86</v>
      </c>
      <c r="F91" s="10">
        <v>562.42</v>
      </c>
      <c r="G91" s="7">
        <v>562.4</v>
      </c>
      <c r="H91" s="7">
        <f>G91-I91</f>
        <v>94.71999999999997</v>
      </c>
      <c r="I91" s="7">
        <v>467.68</v>
      </c>
      <c r="J91" s="8"/>
      <c r="K91" s="8"/>
      <c r="L91" s="8"/>
    </row>
    <row r="92" spans="1:12" ht="25.5">
      <c r="A92" s="78"/>
      <c r="B92" s="92" t="s">
        <v>282</v>
      </c>
      <c r="C92" s="70"/>
      <c r="D92" s="99"/>
      <c r="E92" s="99"/>
      <c r="F92" s="10"/>
      <c r="G92" s="7"/>
      <c r="H92" s="7"/>
      <c r="I92" s="7"/>
      <c r="J92" s="8"/>
      <c r="K92" s="8"/>
      <c r="L92" s="8"/>
    </row>
    <row r="93" spans="1:12" ht="12.75">
      <c r="A93" s="78"/>
      <c r="B93" s="93" t="s">
        <v>283</v>
      </c>
      <c r="C93" s="70"/>
      <c r="D93" s="100">
        <v>51.7</v>
      </c>
      <c r="E93" s="100">
        <v>67.99</v>
      </c>
      <c r="F93" s="10">
        <v>67.24</v>
      </c>
      <c r="G93" s="7">
        <v>62.64</v>
      </c>
      <c r="H93" s="7">
        <f>G93-I93</f>
        <v>11.71</v>
      </c>
      <c r="I93" s="7">
        <v>50.93</v>
      </c>
      <c r="J93" s="8"/>
      <c r="K93" s="8"/>
      <c r="L93" s="8"/>
    </row>
    <row r="94" spans="1:12" ht="25.5">
      <c r="A94" s="78"/>
      <c r="B94" s="93" t="s">
        <v>284</v>
      </c>
      <c r="C94" s="70"/>
      <c r="D94" s="100"/>
      <c r="E94" s="100"/>
      <c r="F94" s="10"/>
      <c r="G94" s="7"/>
      <c r="H94" s="7"/>
      <c r="I94" s="7"/>
      <c r="J94" s="8"/>
      <c r="K94" s="8"/>
      <c r="L94" s="8"/>
    </row>
    <row r="95" spans="1:255" s="11" customFormat="1" ht="25.5">
      <c r="A95" s="78"/>
      <c r="B95" s="93" t="s">
        <v>285</v>
      </c>
      <c r="C95" s="70"/>
      <c r="D95" s="100"/>
      <c r="E95" s="100"/>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8"/>
      <c r="B96" s="86" t="s">
        <v>273</v>
      </c>
      <c r="C96" s="70"/>
      <c r="D96" s="96"/>
      <c r="E96" s="96"/>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8"/>
      <c r="B97" s="93" t="s">
        <v>286</v>
      </c>
      <c r="C97" s="70"/>
      <c r="D97" s="100"/>
      <c r="E97" s="100"/>
      <c r="F97" s="10"/>
      <c r="G97" s="81"/>
      <c r="H97" s="81"/>
      <c r="I97" s="81"/>
      <c r="J97" s="8"/>
      <c r="K97" s="8"/>
      <c r="L97" s="8"/>
    </row>
    <row r="98" spans="1:12" s="11" customFormat="1" ht="12.75">
      <c r="A98" s="78"/>
      <c r="B98" s="93" t="s">
        <v>287</v>
      </c>
      <c r="C98" s="70"/>
      <c r="D98" s="100"/>
      <c r="E98" s="100"/>
      <c r="F98" s="10"/>
      <c r="G98" s="81"/>
      <c r="H98" s="81"/>
      <c r="I98" s="81"/>
      <c r="J98" s="8"/>
      <c r="K98" s="8"/>
      <c r="L98" s="8"/>
    </row>
    <row r="99" spans="1:255" ht="25.5">
      <c r="A99" s="78"/>
      <c r="B99" s="93" t="s">
        <v>357</v>
      </c>
      <c r="C99" s="70"/>
      <c r="D99" s="100"/>
      <c r="E99" s="100"/>
      <c r="F99" s="10"/>
      <c r="G99" s="81"/>
      <c r="H99" s="81"/>
      <c r="I99" s="81"/>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8"/>
      <c r="B100" s="93" t="s">
        <v>358</v>
      </c>
      <c r="C100" s="70">
        <f aca="true" t="shared" si="34" ref="C100:H100">C101+C102+C103+C104</f>
        <v>0</v>
      </c>
      <c r="D100" s="70">
        <f t="shared" si="34"/>
        <v>0</v>
      </c>
      <c r="E100" s="70">
        <f t="shared" si="34"/>
        <v>0</v>
      </c>
      <c r="F100" s="70">
        <f t="shared" si="34"/>
        <v>0</v>
      </c>
      <c r="G100" s="70">
        <f t="shared" si="34"/>
        <v>0</v>
      </c>
      <c r="H100" s="70">
        <f t="shared" si="34"/>
        <v>0</v>
      </c>
      <c r="I100" s="70">
        <f>I101+I102+I103+I104</f>
        <v>0</v>
      </c>
      <c r="J100" s="8"/>
      <c r="K100" s="8"/>
      <c r="L100" s="8"/>
    </row>
    <row r="101" spans="1:12" s="11" customFormat="1" ht="12.75">
      <c r="A101" s="78"/>
      <c r="B101" s="93" t="s">
        <v>311</v>
      </c>
      <c r="C101" s="70"/>
      <c r="D101" s="100"/>
      <c r="E101" s="100"/>
      <c r="F101" s="10"/>
      <c r="G101" s="81"/>
      <c r="H101" s="81"/>
      <c r="I101" s="81"/>
      <c r="J101" s="8"/>
      <c r="K101" s="8"/>
      <c r="L101" s="8"/>
    </row>
    <row r="102" spans="1:12" s="11" customFormat="1" ht="25.5">
      <c r="A102" s="78"/>
      <c r="B102" s="93" t="s">
        <v>312</v>
      </c>
      <c r="C102" s="70"/>
      <c r="D102" s="100"/>
      <c r="E102" s="100"/>
      <c r="F102" s="10"/>
      <c r="G102" s="81"/>
      <c r="H102" s="81"/>
      <c r="I102" s="81"/>
      <c r="J102" s="8"/>
      <c r="K102" s="8"/>
      <c r="L102" s="8"/>
    </row>
    <row r="103" spans="1:12" s="11" customFormat="1" ht="25.5">
      <c r="A103" s="78"/>
      <c r="B103" s="94" t="s">
        <v>313</v>
      </c>
      <c r="C103" s="70"/>
      <c r="D103" s="101"/>
      <c r="E103" s="101"/>
      <c r="F103" s="10"/>
      <c r="G103" s="81"/>
      <c r="H103" s="81"/>
      <c r="I103" s="81"/>
      <c r="J103" s="8"/>
      <c r="K103" s="8"/>
      <c r="L103" s="8"/>
    </row>
    <row r="104" spans="1:12" s="11" customFormat="1" ht="25.5">
      <c r="A104" s="78"/>
      <c r="B104" s="94" t="s">
        <v>314</v>
      </c>
      <c r="C104" s="70"/>
      <c r="D104" s="101"/>
      <c r="E104" s="101"/>
      <c r="F104" s="10"/>
      <c r="G104" s="81"/>
      <c r="H104" s="81"/>
      <c r="I104" s="81"/>
      <c r="J104" s="8"/>
      <c r="K104" s="8"/>
      <c r="L104" s="8"/>
    </row>
    <row r="105" spans="1:12" s="11" customFormat="1" ht="12.75">
      <c r="A105" s="78" t="s">
        <v>288</v>
      </c>
      <c r="B105" s="82" t="s">
        <v>350</v>
      </c>
      <c r="C105" s="65"/>
      <c r="D105" s="10">
        <v>13906.03</v>
      </c>
      <c r="E105" s="10">
        <v>13978.71</v>
      </c>
      <c r="F105" s="10">
        <v>8091.74</v>
      </c>
      <c r="G105" s="10">
        <v>8091.74</v>
      </c>
      <c r="H105" s="7">
        <f>G105-I105</f>
        <v>1359.1899999999996</v>
      </c>
      <c r="I105" s="10">
        <v>6732.55</v>
      </c>
      <c r="J105" s="8"/>
      <c r="K105" s="8"/>
      <c r="L105" s="8"/>
    </row>
    <row r="106" spans="1:255" s="11" customFormat="1" ht="12.75">
      <c r="A106" s="78" t="s">
        <v>289</v>
      </c>
      <c r="B106" s="71" t="s">
        <v>351</v>
      </c>
      <c r="C106" s="70"/>
      <c r="D106" s="10">
        <v>2560</v>
      </c>
      <c r="E106" s="10">
        <v>2549</v>
      </c>
      <c r="F106" s="10">
        <v>1704</v>
      </c>
      <c r="G106" s="77">
        <v>1704</v>
      </c>
      <c r="H106" s="7">
        <f>G106-I106</f>
        <v>230</v>
      </c>
      <c r="I106" s="77">
        <v>1474</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8" t="s">
        <v>290</v>
      </c>
      <c r="B107" s="66" t="s">
        <v>291</v>
      </c>
      <c r="C107" s="67">
        <f aca="true" t="shared" si="35" ref="C107:I107">+C108+C112+C115+C118+C122</f>
        <v>0</v>
      </c>
      <c r="D107" s="67">
        <f t="shared" si="35"/>
        <v>31112</v>
      </c>
      <c r="E107" s="67">
        <f>+E108+E112+E115+E118+E122</f>
        <v>30248</v>
      </c>
      <c r="F107" s="67">
        <f t="shared" si="35"/>
        <v>15886</v>
      </c>
      <c r="G107" s="67">
        <f t="shared" si="35"/>
        <v>15644.039999999999</v>
      </c>
      <c r="H107" s="67">
        <f t="shared" si="35"/>
        <v>2696.9999999999986</v>
      </c>
      <c r="I107" s="67">
        <f t="shared" si="35"/>
        <v>12947.040000000003</v>
      </c>
      <c r="J107" s="8"/>
      <c r="K107" s="8"/>
      <c r="L107" s="8"/>
    </row>
    <row r="108" spans="1:12" s="11" customFormat="1" ht="12.75">
      <c r="A108" s="68" t="s">
        <v>292</v>
      </c>
      <c r="B108" s="66" t="s">
        <v>293</v>
      </c>
      <c r="C108" s="65">
        <f aca="true" t="shared" si="36" ref="C108:H108">+C109+C111+C110</f>
        <v>0</v>
      </c>
      <c r="D108" s="65">
        <f t="shared" si="36"/>
        <v>18144</v>
      </c>
      <c r="E108" s="65">
        <f t="shared" si="36"/>
        <v>17761</v>
      </c>
      <c r="F108" s="65">
        <f t="shared" si="36"/>
        <v>9247</v>
      </c>
      <c r="G108" s="65">
        <f t="shared" si="36"/>
        <v>9006.21</v>
      </c>
      <c r="H108" s="65">
        <f t="shared" si="36"/>
        <v>1556.439999999999</v>
      </c>
      <c r="I108" s="65">
        <f>+I109+I111+I110</f>
        <v>7449.77</v>
      </c>
      <c r="J108" s="8"/>
      <c r="K108" s="8"/>
      <c r="L108" s="8"/>
    </row>
    <row r="109" spans="1:255" ht="12.75">
      <c r="A109" s="78"/>
      <c r="B109" s="83" t="s">
        <v>294</v>
      </c>
      <c r="C109" s="70"/>
      <c r="D109" s="10">
        <v>17578</v>
      </c>
      <c r="E109" s="10">
        <v>17195</v>
      </c>
      <c r="F109" s="10">
        <v>8929</v>
      </c>
      <c r="G109" s="10">
        <v>8746.21</v>
      </c>
      <c r="H109" s="7">
        <f>G109-I109</f>
        <v>1506.2799999999988</v>
      </c>
      <c r="I109" s="10">
        <v>7239.93</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8"/>
      <c r="B110" s="83" t="s">
        <v>352</v>
      </c>
      <c r="C110" s="70"/>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8"/>
      <c r="B111" s="83" t="s">
        <v>295</v>
      </c>
      <c r="C111" s="70"/>
      <c r="D111" s="10">
        <v>566</v>
      </c>
      <c r="E111" s="10">
        <v>566</v>
      </c>
      <c r="F111" s="10">
        <v>318</v>
      </c>
      <c r="G111" s="79">
        <v>260</v>
      </c>
      <c r="H111" s="7">
        <f>G111-I111</f>
        <v>50.16</v>
      </c>
      <c r="I111" s="79">
        <v>209.84</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8" t="s">
        <v>296</v>
      </c>
      <c r="B112" s="84" t="s">
        <v>297</v>
      </c>
      <c r="C112" s="70">
        <f aca="true" t="shared" si="37" ref="C112:H112">C113+C114</f>
        <v>0</v>
      </c>
      <c r="D112" s="70">
        <f t="shared" si="37"/>
        <v>5302</v>
      </c>
      <c r="E112" s="70">
        <f t="shared" si="37"/>
        <v>5058</v>
      </c>
      <c r="F112" s="70">
        <f t="shared" si="37"/>
        <v>2517</v>
      </c>
      <c r="G112" s="70">
        <f t="shared" si="37"/>
        <v>2516.21</v>
      </c>
      <c r="H112" s="70">
        <f t="shared" si="37"/>
        <v>397.4499999999998</v>
      </c>
      <c r="I112" s="70">
        <f>I113+I114</f>
        <v>2118.76</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8"/>
      <c r="B113" s="106" t="s">
        <v>268</v>
      </c>
      <c r="C113" s="70"/>
      <c r="D113" s="10">
        <v>5302</v>
      </c>
      <c r="E113" s="10">
        <v>5058</v>
      </c>
      <c r="F113" s="10">
        <v>2517</v>
      </c>
      <c r="G113" s="79">
        <v>2516.21</v>
      </c>
      <c r="H113" s="7">
        <f>G113-I113</f>
        <v>397.4499999999998</v>
      </c>
      <c r="I113" s="79">
        <v>2118.76</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8"/>
      <c r="B114" s="106" t="s">
        <v>346</v>
      </c>
      <c r="C114" s="70"/>
      <c r="D114" s="10"/>
      <c r="E114" s="10"/>
      <c r="F114" s="10"/>
      <c r="G114" s="79"/>
      <c r="H114" s="79"/>
      <c r="I114" s="79"/>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8" t="s">
        <v>298</v>
      </c>
      <c r="B115" s="85" t="s">
        <v>299</v>
      </c>
      <c r="C115" s="70">
        <f aca="true" t="shared" si="38" ref="C115:H115">+C116+C117</f>
        <v>0</v>
      </c>
      <c r="D115" s="70">
        <f t="shared" si="38"/>
        <v>583</v>
      </c>
      <c r="E115" s="70">
        <f t="shared" si="38"/>
        <v>590</v>
      </c>
      <c r="F115" s="70">
        <f t="shared" si="38"/>
        <v>332</v>
      </c>
      <c r="G115" s="70">
        <f t="shared" si="38"/>
        <v>331.62</v>
      </c>
      <c r="H115" s="70">
        <f t="shared" si="38"/>
        <v>51.18000000000001</v>
      </c>
      <c r="I115" s="70">
        <f>+I116+I117</f>
        <v>280.44</v>
      </c>
      <c r="J115" s="8"/>
      <c r="K115" s="8"/>
      <c r="L115" s="8"/>
    </row>
    <row r="116" spans="1:255" ht="12.75">
      <c r="A116" s="78"/>
      <c r="B116" s="83" t="s">
        <v>294</v>
      </c>
      <c r="C116" s="70"/>
      <c r="D116" s="10">
        <v>583</v>
      </c>
      <c r="E116" s="10">
        <v>590</v>
      </c>
      <c r="F116" s="10">
        <v>332</v>
      </c>
      <c r="G116" s="7">
        <v>331.62</v>
      </c>
      <c r="H116" s="7">
        <f>G116-I116</f>
        <v>51.18000000000001</v>
      </c>
      <c r="I116" s="7">
        <v>280.44</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8"/>
      <c r="B117" s="83" t="s">
        <v>300</v>
      </c>
      <c r="C117" s="70"/>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8" t="s">
        <v>301</v>
      </c>
      <c r="B118" s="85" t="s">
        <v>302</v>
      </c>
      <c r="C118" s="65">
        <f aca="true" t="shared" si="39" ref="C118:H118">+C119+C120+C121</f>
        <v>0</v>
      </c>
      <c r="D118" s="65">
        <f t="shared" si="39"/>
        <v>6145</v>
      </c>
      <c r="E118" s="65">
        <f t="shared" si="39"/>
        <v>5923</v>
      </c>
      <c r="F118" s="65">
        <f t="shared" si="39"/>
        <v>3327</v>
      </c>
      <c r="G118" s="65">
        <f t="shared" si="39"/>
        <v>3327</v>
      </c>
      <c r="H118" s="65">
        <f t="shared" si="39"/>
        <v>613.6199999999999</v>
      </c>
      <c r="I118" s="65">
        <f>+I119+I120+I121</f>
        <v>2713.38</v>
      </c>
      <c r="J118" s="8"/>
      <c r="K118" s="8"/>
      <c r="L118" s="8"/>
    </row>
    <row r="119" spans="1:12" ht="12.75">
      <c r="A119" s="78"/>
      <c r="B119" s="69" t="s">
        <v>341</v>
      </c>
      <c r="C119" s="70"/>
      <c r="D119" s="10">
        <v>6145</v>
      </c>
      <c r="E119" s="10">
        <v>5923</v>
      </c>
      <c r="F119" s="10">
        <v>3327</v>
      </c>
      <c r="G119" s="7">
        <v>3327</v>
      </c>
      <c r="H119" s="7">
        <f>G119-I119</f>
        <v>613.6199999999999</v>
      </c>
      <c r="I119" s="7">
        <v>2713.38</v>
      </c>
      <c r="J119" s="8"/>
      <c r="K119" s="8"/>
      <c r="L119" s="8"/>
    </row>
    <row r="120" spans="1:40" ht="25.5">
      <c r="A120" s="78"/>
      <c r="B120" s="69" t="s">
        <v>342</v>
      </c>
      <c r="C120" s="70"/>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8"/>
      <c r="B121" s="69" t="s">
        <v>303</v>
      </c>
      <c r="C121" s="70"/>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8" t="s">
        <v>304</v>
      </c>
      <c r="B122" s="85" t="s">
        <v>305</v>
      </c>
      <c r="C122" s="70">
        <f aca="true" t="shared" si="40" ref="C122:H122">+C123+C125+C124</f>
        <v>0</v>
      </c>
      <c r="D122" s="70">
        <f t="shared" si="40"/>
        <v>938</v>
      </c>
      <c r="E122" s="70">
        <f t="shared" si="40"/>
        <v>916</v>
      </c>
      <c r="F122" s="70">
        <f t="shared" si="40"/>
        <v>463</v>
      </c>
      <c r="G122" s="70">
        <f t="shared" si="40"/>
        <v>463</v>
      </c>
      <c r="H122" s="70">
        <f t="shared" si="40"/>
        <v>78.31</v>
      </c>
      <c r="I122" s="70">
        <f>+I123+I125+I124</f>
        <v>384.69</v>
      </c>
      <c r="K122" s="8"/>
      <c r="L122" s="8"/>
    </row>
    <row r="123" spans="1:12" ht="12.75">
      <c r="A123" s="68"/>
      <c r="B123" s="83" t="s">
        <v>294</v>
      </c>
      <c r="C123" s="70"/>
      <c r="D123" s="10">
        <v>938</v>
      </c>
      <c r="E123" s="10">
        <v>916</v>
      </c>
      <c r="F123" s="10">
        <v>463</v>
      </c>
      <c r="G123" s="7">
        <v>463</v>
      </c>
      <c r="H123" s="7">
        <f>G123-I123</f>
        <v>78.31</v>
      </c>
      <c r="I123" s="7">
        <v>384.69</v>
      </c>
      <c r="K123" s="8"/>
      <c r="L123" s="8"/>
    </row>
    <row r="124" spans="1:12" ht="15">
      <c r="A124" s="68"/>
      <c r="B124" s="106" t="s">
        <v>346</v>
      </c>
      <c r="C124" s="70"/>
      <c r="D124" s="10"/>
      <c r="E124" s="10"/>
      <c r="F124" s="10"/>
      <c r="G124" s="7"/>
      <c r="H124" s="7"/>
      <c r="I124" s="7"/>
      <c r="K124" s="8"/>
      <c r="L124" s="8"/>
    </row>
    <row r="125" spans="1:12" ht="25.5">
      <c r="A125" s="78"/>
      <c r="B125" s="83" t="s">
        <v>300</v>
      </c>
      <c r="C125" s="70"/>
      <c r="D125" s="10"/>
      <c r="E125" s="10"/>
      <c r="F125" s="10"/>
      <c r="G125" s="7"/>
      <c r="H125" s="7"/>
      <c r="I125" s="7"/>
      <c r="K125" s="8"/>
      <c r="L125" s="8"/>
    </row>
    <row r="126" spans="1:12" ht="12.75">
      <c r="A126" s="68" t="s">
        <v>306</v>
      </c>
      <c r="B126" s="66" t="s">
        <v>353</v>
      </c>
      <c r="C126" s="70"/>
      <c r="D126" s="70"/>
      <c r="E126" s="70"/>
      <c r="F126" s="70"/>
      <c r="G126" s="70"/>
      <c r="H126" s="70"/>
      <c r="I126" s="70"/>
      <c r="K126" s="8"/>
      <c r="L126" s="8"/>
    </row>
    <row r="127" spans="1:12" ht="12.75">
      <c r="A127" s="68" t="s">
        <v>307</v>
      </c>
      <c r="B127" s="66" t="s">
        <v>308</v>
      </c>
      <c r="C127" s="67">
        <f aca="true" t="shared" si="41" ref="C127:H127">+C128+C138</f>
        <v>0</v>
      </c>
      <c r="D127" s="67">
        <f t="shared" si="41"/>
        <v>86835</v>
      </c>
      <c r="E127" s="67">
        <f t="shared" si="41"/>
        <v>88250</v>
      </c>
      <c r="F127" s="67">
        <f t="shared" si="41"/>
        <v>46488</v>
      </c>
      <c r="G127" s="67">
        <f t="shared" si="41"/>
        <v>46183.3</v>
      </c>
      <c r="H127" s="67">
        <f t="shared" si="41"/>
        <v>8871.580000000005</v>
      </c>
      <c r="I127" s="67">
        <f>+I128+I138</f>
        <v>37311.72</v>
      </c>
      <c r="J127" s="30"/>
      <c r="K127" s="8"/>
      <c r="L127" s="8"/>
    </row>
    <row r="128" spans="1:12" ht="12.75">
      <c r="A128" s="78" t="s">
        <v>309</v>
      </c>
      <c r="B128" s="71" t="s">
        <v>310</v>
      </c>
      <c r="C128" s="70">
        <f aca="true" t="shared" si="42" ref="C128:H128">C129+C132+C131+C137+C130</f>
        <v>0</v>
      </c>
      <c r="D128" s="70">
        <f t="shared" si="42"/>
        <v>86835</v>
      </c>
      <c r="E128" s="70">
        <f t="shared" si="42"/>
        <v>88250</v>
      </c>
      <c r="F128" s="70">
        <f t="shared" si="42"/>
        <v>46488</v>
      </c>
      <c r="G128" s="70">
        <f t="shared" si="42"/>
        <v>46183.3</v>
      </c>
      <c r="H128" s="70">
        <f t="shared" si="42"/>
        <v>8871.580000000005</v>
      </c>
      <c r="I128" s="70">
        <f>I129+I132+I131+I137+I130</f>
        <v>37311.72</v>
      </c>
      <c r="J128" s="30"/>
      <c r="K128" s="8"/>
      <c r="L128" s="8"/>
    </row>
    <row r="129" spans="1:12" ht="12.75">
      <c r="A129" s="78"/>
      <c r="B129" s="69" t="s">
        <v>268</v>
      </c>
      <c r="C129" s="70"/>
      <c r="D129" s="10">
        <v>72887</v>
      </c>
      <c r="E129" s="10">
        <v>74265</v>
      </c>
      <c r="F129" s="10">
        <v>39479</v>
      </c>
      <c r="G129" s="7">
        <v>39174.3</v>
      </c>
      <c r="H129" s="7">
        <f>G129-I129</f>
        <v>7647.610000000004</v>
      </c>
      <c r="I129" s="7">
        <v>31526.69</v>
      </c>
      <c r="J129" s="30"/>
      <c r="K129" s="8"/>
      <c r="L129" s="8"/>
    </row>
    <row r="130" spans="1:12" ht="15">
      <c r="A130" s="78"/>
      <c r="B130" s="106" t="s">
        <v>346</v>
      </c>
      <c r="C130" s="70"/>
      <c r="D130" s="10">
        <v>13948</v>
      </c>
      <c r="E130" s="10">
        <v>13985</v>
      </c>
      <c r="F130" s="10">
        <v>7009</v>
      </c>
      <c r="G130" s="7">
        <v>7009</v>
      </c>
      <c r="H130" s="7">
        <f>G130-I130</f>
        <v>1223.9700000000003</v>
      </c>
      <c r="I130" s="7">
        <v>5785.03</v>
      </c>
      <c r="J130" s="30"/>
      <c r="K130" s="8"/>
      <c r="L130" s="8"/>
    </row>
    <row r="131" spans="1:12" ht="25.5">
      <c r="A131" s="78"/>
      <c r="B131" s="86" t="s">
        <v>343</v>
      </c>
      <c r="C131" s="70"/>
      <c r="D131" s="10"/>
      <c r="E131" s="10"/>
      <c r="F131" s="10"/>
      <c r="G131" s="7"/>
      <c r="H131" s="7"/>
      <c r="I131" s="7"/>
      <c r="J131" s="30"/>
      <c r="K131" s="8"/>
      <c r="L131" s="8"/>
    </row>
    <row r="132" spans="1:12" ht="25.5">
      <c r="A132" s="78"/>
      <c r="B132" s="86" t="s">
        <v>358</v>
      </c>
      <c r="C132" s="70">
        <f aca="true" t="shared" si="43" ref="C132:H132">C133+C134+C135+C136</f>
        <v>0</v>
      </c>
      <c r="D132" s="70">
        <f t="shared" si="43"/>
        <v>0</v>
      </c>
      <c r="E132" s="70">
        <f t="shared" si="43"/>
        <v>0</v>
      </c>
      <c r="F132" s="70">
        <f t="shared" si="43"/>
        <v>0</v>
      </c>
      <c r="G132" s="70">
        <f t="shared" si="43"/>
        <v>0</v>
      </c>
      <c r="H132" s="70">
        <f t="shared" si="43"/>
        <v>0</v>
      </c>
      <c r="I132" s="70">
        <f>I133+I134+I135+I136</f>
        <v>0</v>
      </c>
      <c r="K132" s="8"/>
      <c r="L132" s="8"/>
    </row>
    <row r="133" spans="1:12" ht="12.75">
      <c r="A133" s="78"/>
      <c r="B133" s="86" t="s">
        <v>311</v>
      </c>
      <c r="C133" s="70"/>
      <c r="D133" s="70"/>
      <c r="E133" s="70"/>
      <c r="F133" s="70"/>
      <c r="G133" s="70"/>
      <c r="H133" s="70"/>
      <c r="I133" s="70"/>
      <c r="K133" s="8"/>
      <c r="L133" s="8"/>
    </row>
    <row r="134" spans="1:12" ht="25.5">
      <c r="A134" s="78"/>
      <c r="B134" s="86" t="s">
        <v>312</v>
      </c>
      <c r="C134" s="70"/>
      <c r="D134" s="70"/>
      <c r="E134" s="70"/>
      <c r="F134" s="70"/>
      <c r="G134" s="70"/>
      <c r="H134" s="70"/>
      <c r="I134" s="70"/>
      <c r="K134" s="8"/>
      <c r="L134" s="8"/>
    </row>
    <row r="135" spans="1:12" ht="25.5">
      <c r="A135" s="78"/>
      <c r="B135" s="86" t="s">
        <v>313</v>
      </c>
      <c r="C135" s="70"/>
      <c r="D135" s="70"/>
      <c r="E135" s="70"/>
      <c r="F135" s="70"/>
      <c r="G135" s="70"/>
      <c r="H135" s="70"/>
      <c r="I135" s="70"/>
      <c r="K135" s="8"/>
      <c r="L135" s="8"/>
    </row>
    <row r="136" spans="1:12" ht="25.5">
      <c r="A136" s="78"/>
      <c r="B136" s="86" t="s">
        <v>314</v>
      </c>
      <c r="C136" s="70"/>
      <c r="D136" s="70"/>
      <c r="E136" s="70"/>
      <c r="F136" s="70"/>
      <c r="G136" s="70"/>
      <c r="H136" s="70"/>
      <c r="I136" s="70"/>
      <c r="K136" s="8"/>
      <c r="L136" s="8"/>
    </row>
    <row r="137" spans="1:12" ht="25.5">
      <c r="A137" s="78"/>
      <c r="B137" s="95" t="s">
        <v>344</v>
      </c>
      <c r="C137" s="70"/>
      <c r="D137" s="10"/>
      <c r="E137" s="10"/>
      <c r="F137" s="10"/>
      <c r="G137" s="7"/>
      <c r="H137" s="7"/>
      <c r="I137" s="7"/>
      <c r="K137" s="8"/>
      <c r="L137" s="8"/>
    </row>
    <row r="138" spans="1:12" ht="12.75">
      <c r="A138" s="78" t="s">
        <v>315</v>
      </c>
      <c r="B138" s="71" t="s">
        <v>316</v>
      </c>
      <c r="C138" s="70">
        <f aca="true" t="shared" si="44" ref="C138:H138">C139+C140</f>
        <v>0</v>
      </c>
      <c r="D138" s="70">
        <f t="shared" si="44"/>
        <v>0</v>
      </c>
      <c r="E138" s="70">
        <f t="shared" si="44"/>
        <v>0</v>
      </c>
      <c r="F138" s="70">
        <f t="shared" si="44"/>
        <v>0</v>
      </c>
      <c r="G138" s="70">
        <f t="shared" si="44"/>
        <v>0</v>
      </c>
      <c r="H138" s="70">
        <f t="shared" si="44"/>
        <v>0</v>
      </c>
      <c r="I138" s="70">
        <f>I139+I140</f>
        <v>0</v>
      </c>
      <c r="K138" s="8"/>
      <c r="L138" s="8"/>
    </row>
    <row r="139" spans="1:12" ht="15">
      <c r="A139" s="78"/>
      <c r="B139" s="106" t="s">
        <v>268</v>
      </c>
      <c r="C139" s="70"/>
      <c r="D139" s="10"/>
      <c r="E139" s="10"/>
      <c r="F139" s="10"/>
      <c r="G139" s="10"/>
      <c r="H139" s="10"/>
      <c r="I139" s="10"/>
      <c r="K139" s="8"/>
      <c r="L139" s="8"/>
    </row>
    <row r="140" spans="1:12" ht="15">
      <c r="A140" s="78"/>
      <c r="B140" s="106" t="s">
        <v>346</v>
      </c>
      <c r="C140" s="70"/>
      <c r="D140" s="10"/>
      <c r="E140" s="10"/>
      <c r="F140" s="10"/>
      <c r="G140" s="10"/>
      <c r="H140" s="10"/>
      <c r="I140" s="10"/>
      <c r="K140" s="8"/>
      <c r="L140" s="8"/>
    </row>
    <row r="141" spans="1:12" ht="12.75">
      <c r="A141" s="68" t="s">
        <v>317</v>
      </c>
      <c r="B141" s="66" t="s">
        <v>318</v>
      </c>
      <c r="C141" s="70"/>
      <c r="D141" s="10">
        <v>322</v>
      </c>
      <c r="E141" s="10">
        <v>309</v>
      </c>
      <c r="F141" s="10">
        <v>146</v>
      </c>
      <c r="G141" s="10">
        <v>121.51</v>
      </c>
      <c r="H141" s="7">
        <f>G141-I141</f>
        <v>18.36</v>
      </c>
      <c r="I141" s="10">
        <v>103.15</v>
      </c>
      <c r="K141" s="8"/>
      <c r="L141" s="8"/>
    </row>
    <row r="142" spans="1:12" ht="25.5">
      <c r="A142" s="68" t="s">
        <v>319</v>
      </c>
      <c r="B142" s="66" t="s">
        <v>320</v>
      </c>
      <c r="C142" s="70"/>
      <c r="D142" s="10">
        <v>2266.49</v>
      </c>
      <c r="E142" s="10">
        <v>2266.49</v>
      </c>
      <c r="F142" s="10">
        <v>2266.49</v>
      </c>
      <c r="G142" s="10">
        <v>2266.48</v>
      </c>
      <c r="H142" s="7">
        <f>G142-I142</f>
        <v>802.79</v>
      </c>
      <c r="I142" s="10">
        <v>1463.69</v>
      </c>
      <c r="K142" s="8"/>
      <c r="L142" s="8"/>
    </row>
    <row r="143" spans="1:12" ht="12.75">
      <c r="A143" s="68">
        <v>68.05</v>
      </c>
      <c r="B143" s="87" t="s">
        <v>321</v>
      </c>
      <c r="C143" s="76">
        <f>+C144</f>
        <v>0</v>
      </c>
      <c r="D143" s="76">
        <f aca="true" t="shared" si="45" ref="D143:I145">+D144</f>
        <v>0</v>
      </c>
      <c r="E143" s="76">
        <f t="shared" si="45"/>
        <v>6992</v>
      </c>
      <c r="F143" s="76">
        <f t="shared" si="45"/>
        <v>3336</v>
      </c>
      <c r="G143" s="76">
        <f t="shared" si="45"/>
        <v>3303.05</v>
      </c>
      <c r="H143" s="76">
        <f t="shared" si="45"/>
        <v>531.5200000000002</v>
      </c>
      <c r="I143" s="76">
        <f t="shared" si="45"/>
        <v>2771.5299999999997</v>
      </c>
      <c r="J143" s="30"/>
      <c r="K143" s="8"/>
      <c r="L143" s="8"/>
    </row>
    <row r="144" spans="1:12" ht="12.75">
      <c r="A144" s="68" t="s">
        <v>322</v>
      </c>
      <c r="B144" s="87" t="s">
        <v>151</v>
      </c>
      <c r="C144" s="76">
        <f>+C145</f>
        <v>0</v>
      </c>
      <c r="D144" s="76">
        <f t="shared" si="45"/>
        <v>0</v>
      </c>
      <c r="E144" s="76">
        <f t="shared" si="45"/>
        <v>6992</v>
      </c>
      <c r="F144" s="76">
        <f t="shared" si="45"/>
        <v>3336</v>
      </c>
      <c r="G144" s="76">
        <f t="shared" si="45"/>
        <v>3303.05</v>
      </c>
      <c r="H144" s="76">
        <f t="shared" si="45"/>
        <v>531.5200000000002</v>
      </c>
      <c r="I144" s="76">
        <f t="shared" si="45"/>
        <v>2771.5299999999997</v>
      </c>
      <c r="J144" s="30"/>
      <c r="K144" s="8"/>
      <c r="L144" s="8"/>
    </row>
    <row r="145" spans="1:12" ht="12.75">
      <c r="A145" s="68" t="s">
        <v>323</v>
      </c>
      <c r="B145" s="66" t="s">
        <v>338</v>
      </c>
      <c r="C145" s="76">
        <f>+C146</f>
        <v>0</v>
      </c>
      <c r="D145" s="76">
        <f t="shared" si="45"/>
        <v>0</v>
      </c>
      <c r="E145" s="76">
        <f t="shared" si="45"/>
        <v>6992</v>
      </c>
      <c r="F145" s="76">
        <f t="shared" si="45"/>
        <v>3336</v>
      </c>
      <c r="G145" s="76">
        <f t="shared" si="45"/>
        <v>3303.05</v>
      </c>
      <c r="H145" s="76">
        <f t="shared" si="45"/>
        <v>531.5200000000002</v>
      </c>
      <c r="I145" s="76">
        <f t="shared" si="45"/>
        <v>2771.5299999999997</v>
      </c>
      <c r="J145" s="30"/>
      <c r="K145" s="8"/>
      <c r="L145" s="8"/>
    </row>
    <row r="146" spans="1:12" ht="12.75">
      <c r="A146" s="78" t="s">
        <v>324</v>
      </c>
      <c r="B146" s="88" t="s">
        <v>325</v>
      </c>
      <c r="C146" s="67">
        <f aca="true" t="shared" si="46" ref="C146:I146">C147</f>
        <v>0</v>
      </c>
      <c r="D146" s="67">
        <f t="shared" si="46"/>
        <v>0</v>
      </c>
      <c r="E146" s="67">
        <f t="shared" si="46"/>
        <v>6992</v>
      </c>
      <c r="F146" s="67">
        <f t="shared" si="46"/>
        <v>3336</v>
      </c>
      <c r="G146" s="67">
        <f t="shared" si="46"/>
        <v>3303.05</v>
      </c>
      <c r="H146" s="67">
        <f t="shared" si="46"/>
        <v>531.5200000000002</v>
      </c>
      <c r="I146" s="67">
        <f t="shared" si="46"/>
        <v>2771.5299999999997</v>
      </c>
      <c r="J146" s="30"/>
      <c r="K146" s="8"/>
      <c r="L146" s="8"/>
    </row>
    <row r="147" spans="1:12" ht="12.75">
      <c r="A147" s="78" t="s">
        <v>326</v>
      </c>
      <c r="B147" s="88" t="s">
        <v>327</v>
      </c>
      <c r="C147" s="67">
        <f aca="true" t="shared" si="47" ref="C147:H147">C149+C150</f>
        <v>0</v>
      </c>
      <c r="D147" s="67">
        <f t="shared" si="47"/>
        <v>0</v>
      </c>
      <c r="E147" s="67">
        <f t="shared" si="47"/>
        <v>6992</v>
      </c>
      <c r="F147" s="67">
        <f t="shared" si="47"/>
        <v>3336</v>
      </c>
      <c r="G147" s="67">
        <f t="shared" si="47"/>
        <v>3303.05</v>
      </c>
      <c r="H147" s="67">
        <f t="shared" si="47"/>
        <v>531.5200000000002</v>
      </c>
      <c r="I147" s="67">
        <f>I149+I150</f>
        <v>2771.5299999999997</v>
      </c>
      <c r="J147" s="30"/>
      <c r="K147" s="8"/>
      <c r="L147" s="8"/>
    </row>
    <row r="148" spans="1:12" ht="12.75">
      <c r="A148" s="68" t="s">
        <v>328</v>
      </c>
      <c r="B148" s="87" t="s">
        <v>329</v>
      </c>
      <c r="C148" s="67">
        <f aca="true" t="shared" si="48" ref="C148:I148">C149</f>
        <v>0</v>
      </c>
      <c r="D148" s="67">
        <f t="shared" si="48"/>
        <v>0</v>
      </c>
      <c r="E148" s="67">
        <f t="shared" si="48"/>
        <v>5059</v>
      </c>
      <c r="F148" s="67">
        <f t="shared" si="48"/>
        <v>2412</v>
      </c>
      <c r="G148" s="67">
        <f t="shared" si="48"/>
        <v>2379.05</v>
      </c>
      <c r="H148" s="67">
        <f>H149</f>
        <v>422.22000000000025</v>
      </c>
      <c r="I148" s="67">
        <f t="shared" si="48"/>
        <v>1956.83</v>
      </c>
      <c r="K148" s="8"/>
      <c r="L148" s="8"/>
    </row>
    <row r="149" spans="1:12" ht="12.75">
      <c r="A149" s="78" t="s">
        <v>330</v>
      </c>
      <c r="B149" s="88" t="s">
        <v>331</v>
      </c>
      <c r="C149" s="70"/>
      <c r="D149" s="10"/>
      <c r="E149" s="10">
        <v>5059</v>
      </c>
      <c r="F149" s="10">
        <v>2412</v>
      </c>
      <c r="G149" s="7">
        <v>2379.05</v>
      </c>
      <c r="H149" s="7">
        <f>G149-I149</f>
        <v>422.22000000000025</v>
      </c>
      <c r="I149" s="7">
        <v>1956.83</v>
      </c>
      <c r="K149" s="8"/>
      <c r="L149" s="8"/>
    </row>
    <row r="150" spans="1:12" ht="12.75">
      <c r="A150" s="78" t="s">
        <v>332</v>
      </c>
      <c r="B150" s="88" t="s">
        <v>333</v>
      </c>
      <c r="C150" s="70"/>
      <c r="D150" s="10"/>
      <c r="E150" s="10">
        <v>1933</v>
      </c>
      <c r="F150" s="10">
        <v>924</v>
      </c>
      <c r="G150" s="7">
        <v>924</v>
      </c>
      <c r="H150" s="7">
        <f>G150-I150</f>
        <v>109.29999999999995</v>
      </c>
      <c r="I150" s="7">
        <v>814.7</v>
      </c>
      <c r="K150" s="8"/>
      <c r="L150" s="8"/>
    </row>
    <row r="151" spans="1:9" ht="12.75">
      <c r="A151" s="68" t="s">
        <v>334</v>
      </c>
      <c r="B151" s="66" t="s">
        <v>335</v>
      </c>
      <c r="C151" s="67">
        <f aca="true" t="shared" si="49" ref="C151:I151">+C152</f>
        <v>0</v>
      </c>
      <c r="D151" s="67">
        <f t="shared" si="49"/>
        <v>0</v>
      </c>
      <c r="E151" s="67">
        <f t="shared" si="49"/>
        <v>0</v>
      </c>
      <c r="F151" s="67">
        <f t="shared" si="49"/>
        <v>0</v>
      </c>
      <c r="G151" s="67">
        <f t="shared" si="49"/>
        <v>0</v>
      </c>
      <c r="H151" s="67">
        <f t="shared" si="49"/>
        <v>0</v>
      </c>
      <c r="I151" s="67">
        <f t="shared" si="49"/>
        <v>0</v>
      </c>
    </row>
    <row r="152" spans="1:9" ht="25.5">
      <c r="A152" s="78" t="s">
        <v>336</v>
      </c>
      <c r="B152" s="71" t="s">
        <v>337</v>
      </c>
      <c r="C152" s="89"/>
      <c r="D152" s="10"/>
      <c r="E152" s="10"/>
      <c r="F152" s="10"/>
      <c r="G152" s="7"/>
      <c r="H152" s="7"/>
      <c r="I152" s="7"/>
    </row>
    <row r="155" spans="2:7" ht="12.75">
      <c r="B155" s="27" t="s">
        <v>361</v>
      </c>
      <c r="C155" s="117"/>
      <c r="D155" s="117"/>
      <c r="E155" s="117"/>
      <c r="F155" s="27" t="s">
        <v>362</v>
      </c>
      <c r="G155" s="117"/>
    </row>
    <row r="156" spans="2:7" ht="12.75">
      <c r="B156" s="27" t="s">
        <v>360</v>
      </c>
      <c r="C156" s="117"/>
      <c r="D156" s="117"/>
      <c r="E156" s="117"/>
      <c r="F156" s="27" t="s">
        <v>363</v>
      </c>
      <c r="G156" s="117"/>
    </row>
  </sheetData>
  <sheetProtection/>
  <protectedRanges>
    <protectedRange sqref="B2:B3 C1:C3" name="Zonă1_1"/>
    <protectedRange sqref="H105:H106 H80 H59 H42 H116 H111 H113 H33 H123 H129:H130 H149:H150 H49 H141:H142 G23:I27 G121:I121 G87:I89 G44:I46 G66:I70 G29:I32 G81:I85 G101:I104 G119:I119 G58:I58 G76:I78 G91:I99 G109:I110 G51:I55 G36:I41"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patricia.gherghe</cp:lastModifiedBy>
  <cp:lastPrinted>2016-02-25T13:13:53Z</cp:lastPrinted>
  <dcterms:created xsi:type="dcterms:W3CDTF">2015-02-12T11:23:55Z</dcterms:created>
  <dcterms:modified xsi:type="dcterms:W3CDTF">2016-07-21T07:31:46Z</dcterms:modified>
  <cp:category/>
  <cp:version/>
  <cp:contentType/>
  <cp:contentStatus/>
</cp:coreProperties>
</file>